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06"/>
  <workbookPr codeName="ThisWorkbook"/>
  <mc:AlternateContent xmlns:mc="http://schemas.openxmlformats.org/markup-compatibility/2006">
    <mc:Choice Requires="x15">
      <x15ac:absPath xmlns:x15ac="http://schemas.microsoft.com/office/spreadsheetml/2010/11/ac" url="https://recticel.sharepoint.com/teams/P_TIP_GRP-TDWorkspace/Shared Documents/General/TID10DT111EN_Trimoterm FTV HL - Cutting List/Verzija 1_4 - Delovna/"/>
    </mc:Choice>
  </mc:AlternateContent>
  <xr:revisionPtr revIDLastSave="0" documentId="8_{DDC8BDF5-E084-4E7E-B1C4-8D7253AC402F}" xr6:coauthVersionLast="47" xr6:coauthVersionMax="47" xr10:uidLastSave="{00000000-0000-0000-0000-000000000000}"/>
  <bookViews>
    <workbookView xWindow="-28920" yWindow="-120" windowWidth="29040" windowHeight="15720" tabRatio="831" firstSheet="1" activeTab="1" xr2:uid="{544507FD-567E-4511-A1C4-CC0CFF67ADF1}"/>
  </bookViews>
  <sheets>
    <sheet name="Anleitung" sheetId="9" r:id="rId1"/>
    <sheet name="FTV HL Fassadenpaneel" sheetId="2" r:id="rId2"/>
    <sheet name="FTV HL L-Eckelement (quer)" sheetId="4" r:id="rId3"/>
    <sheet name="FTV HL U-Eckelement (quer)" sheetId="5" r:id="rId4"/>
    <sheet name="FTV HL L-Eckel. (längs)_schnitt" sheetId="6" r:id="rId5"/>
    <sheet name="FTV HL L-Eck. (längs)_Feder-Nut" sheetId="11" r:id="rId6"/>
    <sheet name="FTV HL gerundetes L-Eck (längs)" sheetId="7" r:id="rId7"/>
    <sheet name="FTV HL gerundetes U-Eck (längs)" sheetId="8" r:id="rId8"/>
    <sheet name="List_Values" sheetId="12" state="hidden" r:id="rId9"/>
    <sheet name="Updates" sheetId="10" state="hidden" r:id="rId10"/>
  </sheets>
  <externalReferences>
    <externalReference r:id="rId11"/>
  </externalReferences>
  <definedNames>
    <definedName name="_xlnm._FilterDatabase" localSheetId="1" hidden="1">'FTV HL Fassadenpaneel'!$A$23:$R$25</definedName>
    <definedName name="_xlnm._FilterDatabase" localSheetId="6" hidden="1">'FTV HL gerundetes L-Eck (längs)'!$A$23:$V$27</definedName>
    <definedName name="_xlnm._FilterDatabase" localSheetId="7" hidden="1">'FTV HL gerundetes U-Eck (längs)'!$A$23:$X$27</definedName>
    <definedName name="_xlnm._FilterDatabase" localSheetId="5" hidden="1">'FTV HL L-Eck. (längs)_Feder-Nut'!$A$23:$V$27</definedName>
    <definedName name="_xlnm._FilterDatabase" localSheetId="4" hidden="1">'FTV HL L-Eckel. (längs)_schnitt'!$A$23:$V$27</definedName>
    <definedName name="_xlnm._FilterDatabase" localSheetId="2" hidden="1">'FTV HL L-Eckelement (quer)'!$A$23:$U$27</definedName>
    <definedName name="_xlnm._FilterDatabase" localSheetId="3" hidden="1">'FTV HL U-Eckelement (quer)'!$A$23:$W$33</definedName>
    <definedName name="_xlnm.Print_Area" localSheetId="1">'FTV HL Fassadenpaneel'!$A$1:$R$39</definedName>
    <definedName name="_xlnm.Print_Area" localSheetId="6">'FTV HL gerundetes L-Eck (längs)'!$A$1:$V$35</definedName>
    <definedName name="_xlnm.Print_Area" localSheetId="7">'FTV HL gerundetes U-Eck (längs)'!$A$1:$X$35</definedName>
    <definedName name="_xlnm.Print_Area" localSheetId="5">'FTV HL L-Eck. (längs)_Feder-Nut'!$A$1:$V$35</definedName>
    <definedName name="_xlnm.Print_Area" localSheetId="4">'FTV HL L-Eckel. (längs)_schnitt'!$A$1:$V$35</definedName>
    <definedName name="_xlnm.Print_Area" localSheetId="2">'FTV HL L-Eckelement (quer)'!$A$1:$U$35</definedName>
    <definedName name="_xlnm.Print_Area" localSheetId="3">'FTV HL U-Eckelement (quer)'!$A$1:$W$35</definedName>
    <definedName name="_xlnm.Print_Titles" localSheetId="1">'FTV HL Fassadenpaneel'!$21:$23</definedName>
    <definedName name="_xlnm.Print_Titles" localSheetId="2">'FTV HL L-Eckelement (quer)'!$21:$23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 i="9" l="1"/>
  <c r="E67" i="11" l="1"/>
  <c r="D66" i="11"/>
  <c r="D71" i="11" s="1"/>
  <c r="C66" i="11"/>
  <c r="E65" i="11"/>
  <c r="V33" i="11"/>
  <c r="F33" i="11"/>
  <c r="V32" i="11"/>
  <c r="F32" i="11"/>
  <c r="V31" i="11"/>
  <c r="F31" i="11"/>
  <c r="V30" i="11"/>
  <c r="F30" i="11"/>
  <c r="V29" i="11"/>
  <c r="F29" i="11"/>
  <c r="V28" i="11"/>
  <c r="F28" i="11"/>
  <c r="V27" i="11"/>
  <c r="F27" i="11"/>
  <c r="V26" i="11"/>
  <c r="F26" i="11"/>
  <c r="V25" i="11"/>
  <c r="F25" i="11"/>
  <c r="V24" i="11"/>
  <c r="F24" i="11"/>
  <c r="B17" i="11"/>
  <c r="B14" i="11"/>
  <c r="B13" i="11"/>
  <c r="B12" i="11"/>
  <c r="B9" i="11"/>
  <c r="B8" i="11"/>
  <c r="B7" i="11"/>
  <c r="B6" i="11"/>
  <c r="B5" i="11"/>
  <c r="D3" i="11" a="1"/>
  <c r="D3" i="11" s="1"/>
  <c r="D67" i="11" l="1"/>
  <c r="D70" i="11" s="1"/>
  <c r="V34" i="11"/>
  <c r="C67" i="11"/>
  <c r="C71" i="11" s="1"/>
  <c r="E71" i="11" s="1"/>
  <c r="C70" i="11"/>
  <c r="E66" i="11"/>
  <c r="E70" i="11" l="1"/>
  <c r="G27" i="8"/>
  <c r="B17" i="8"/>
  <c r="B14" i="8"/>
  <c r="B13" i="8"/>
  <c r="B12" i="8"/>
  <c r="B6" i="8"/>
  <c r="B7" i="8"/>
  <c r="B8" i="8"/>
  <c r="B9" i="8"/>
  <c r="B5" i="8"/>
  <c r="B17" i="7"/>
  <c r="B13" i="7"/>
  <c r="B14" i="7"/>
  <c r="B12" i="7"/>
  <c r="B6" i="7"/>
  <c r="B7" i="7"/>
  <c r="B8" i="7"/>
  <c r="B9" i="7"/>
  <c r="B5" i="7"/>
  <c r="B17" i="6"/>
  <c r="B13" i="6"/>
  <c r="B14" i="6"/>
  <c r="B12" i="6"/>
  <c r="B6" i="6"/>
  <c r="B7" i="6"/>
  <c r="B8" i="6"/>
  <c r="B9" i="6"/>
  <c r="B5" i="6"/>
  <c r="B17" i="5"/>
  <c r="B13" i="5"/>
  <c r="B14" i="5"/>
  <c r="B12" i="5"/>
  <c r="B6" i="5"/>
  <c r="B7" i="5"/>
  <c r="B8" i="5"/>
  <c r="B9" i="5"/>
  <c r="B5" i="5"/>
  <c r="D3" i="8" a="1"/>
  <c r="D3" i="8" s="1"/>
  <c r="D3" i="7" a="1"/>
  <c r="D3" i="7" s="1"/>
  <c r="D3" i="6" a="1"/>
  <c r="D3" i="6" s="1"/>
  <c r="D3" i="5" a="1"/>
  <c r="D3" i="5" s="1"/>
  <c r="D3" i="4" a="1"/>
  <c r="D3" i="4" s="1"/>
  <c r="D3" i="2" a="1"/>
  <c r="D3" i="2" s="1"/>
  <c r="B17" i="4"/>
  <c r="B14" i="4"/>
  <c r="B13" i="4"/>
  <c r="B12" i="4"/>
  <c r="B6" i="4"/>
  <c r="B7" i="4"/>
  <c r="B8" i="4"/>
  <c r="B9" i="4"/>
  <c r="B5" i="4"/>
  <c r="D3" i="9" l="1" a="1"/>
  <c r="D3" i="9" s="1"/>
  <c r="E67" i="6" l="1"/>
  <c r="R25" i="2" l="1"/>
  <c r="R26" i="2"/>
  <c r="R27" i="2"/>
  <c r="R28" i="2"/>
  <c r="R29" i="2"/>
  <c r="R30" i="2"/>
  <c r="F25" i="6"/>
  <c r="F26" i="6"/>
  <c r="F27" i="6"/>
  <c r="G25" i="4"/>
  <c r="G26" i="4"/>
  <c r="F28" i="7"/>
  <c r="F28" i="6"/>
  <c r="G28" i="8"/>
  <c r="F29" i="6"/>
  <c r="F30" i="6"/>
  <c r="X28" i="8"/>
  <c r="X29" i="8"/>
  <c r="X30" i="8"/>
  <c r="X31" i="8"/>
  <c r="X32" i="8"/>
  <c r="G29" i="8"/>
  <c r="G30" i="8"/>
  <c r="G31" i="8"/>
  <c r="G32" i="8"/>
  <c r="X33" i="8"/>
  <c r="G33" i="8"/>
  <c r="V28" i="7"/>
  <c r="V29" i="7"/>
  <c r="V30" i="7"/>
  <c r="V31" i="7"/>
  <c r="V32" i="7"/>
  <c r="F29" i="7"/>
  <c r="F30" i="7"/>
  <c r="F31" i="7"/>
  <c r="F32" i="7"/>
  <c r="V33" i="7"/>
  <c r="F33" i="7"/>
  <c r="V28" i="6"/>
  <c r="V29" i="6"/>
  <c r="V30" i="6"/>
  <c r="V31" i="6"/>
  <c r="V32" i="6"/>
  <c r="I27" i="5"/>
  <c r="W27" i="5" s="1"/>
  <c r="I28" i="5"/>
  <c r="W28" i="5" s="1"/>
  <c r="I29" i="5"/>
  <c r="W29" i="5" s="1"/>
  <c r="I30" i="5"/>
  <c r="W30" i="5" s="1"/>
  <c r="I31" i="5"/>
  <c r="W31" i="5" s="1"/>
  <c r="I32" i="5"/>
  <c r="W32" i="5" s="1"/>
  <c r="G27" i="4"/>
  <c r="G28" i="4"/>
  <c r="U28" i="4" s="1"/>
  <c r="G29" i="4"/>
  <c r="U29" i="4" s="1"/>
  <c r="G30" i="4"/>
  <c r="U30" i="4" s="1"/>
  <c r="G31" i="4"/>
  <c r="U31" i="4" s="1"/>
  <c r="G32" i="4"/>
  <c r="U32" i="4" s="1"/>
  <c r="F31" i="6"/>
  <c r="F32" i="6"/>
  <c r="V33" i="6"/>
  <c r="F33" i="6"/>
  <c r="I26" i="5"/>
  <c r="G33" i="4"/>
  <c r="U33" i="4" s="1"/>
  <c r="R33" i="2"/>
  <c r="R24" i="2"/>
  <c r="R31" i="2"/>
  <c r="R32" i="2"/>
  <c r="F67" i="8"/>
  <c r="E68" i="7"/>
  <c r="E66" i="8"/>
  <c r="D66" i="8"/>
  <c r="C66" i="8"/>
  <c r="F65" i="8"/>
  <c r="G25" i="8"/>
  <c r="G26" i="8"/>
  <c r="G24" i="8"/>
  <c r="X27" i="8"/>
  <c r="X26" i="8"/>
  <c r="X25" i="8"/>
  <c r="X24" i="8"/>
  <c r="D67" i="7"/>
  <c r="D72" i="7" s="1"/>
  <c r="C67" i="7"/>
  <c r="C71" i="7" s="1"/>
  <c r="E66" i="7"/>
  <c r="V27" i="7"/>
  <c r="F27" i="7"/>
  <c r="V26" i="7"/>
  <c r="F26" i="7"/>
  <c r="V25" i="7"/>
  <c r="F25" i="7"/>
  <c r="V24" i="7"/>
  <c r="F24" i="7"/>
  <c r="V34" i="7" l="1"/>
  <c r="X34" i="8"/>
  <c r="R34" i="2"/>
  <c r="D73" i="7"/>
  <c r="D68" i="7"/>
  <c r="D71" i="7" s="1"/>
  <c r="E71" i="7" s="1"/>
  <c r="F66" i="8"/>
  <c r="D67" i="8"/>
  <c r="C67" i="8"/>
  <c r="E67" i="8"/>
  <c r="E67" i="7"/>
  <c r="C68" i="7"/>
  <c r="C72" i="7" s="1"/>
  <c r="E72" i="7" s="1"/>
  <c r="C73" i="7"/>
  <c r="C70" i="7"/>
  <c r="D70" i="7"/>
  <c r="G24" i="4"/>
  <c r="U24" i="4" s="1"/>
  <c r="F24" i="6"/>
  <c r="C66" i="6"/>
  <c r="C70" i="6" s="1"/>
  <c r="V27" i="6"/>
  <c r="V26" i="6"/>
  <c r="V25" i="6"/>
  <c r="V24" i="6"/>
  <c r="D66" i="6"/>
  <c r="D69" i="6" s="1"/>
  <c r="E65" i="6"/>
  <c r="E67" i="4"/>
  <c r="E68" i="4"/>
  <c r="C72" i="4"/>
  <c r="D72" i="4" s="1"/>
  <c r="E72" i="4" s="1"/>
  <c r="C71" i="4"/>
  <c r="D71" i="4" s="1"/>
  <c r="E71" i="4" s="1"/>
  <c r="D66" i="4"/>
  <c r="D74" i="4" s="1"/>
  <c r="C66" i="4"/>
  <c r="C74" i="4" s="1"/>
  <c r="F67" i="5"/>
  <c r="F65" i="5"/>
  <c r="I25" i="5"/>
  <c r="W25" i="5" s="1"/>
  <c r="W26" i="5"/>
  <c r="I33" i="5"/>
  <c r="W33" i="5" s="1"/>
  <c r="I24" i="5"/>
  <c r="W24" i="5" s="1"/>
  <c r="D66" i="5"/>
  <c r="E66" i="5"/>
  <c r="C66" i="5"/>
  <c r="U27" i="4"/>
  <c r="U26" i="4"/>
  <c r="U25" i="4"/>
  <c r="E65" i="4"/>
  <c r="U34" i="4" l="1"/>
  <c r="V34" i="6"/>
  <c r="W34" i="5"/>
  <c r="E73" i="7"/>
  <c r="E70" i="7"/>
  <c r="D67" i="6"/>
  <c r="D70" i="6" s="1"/>
  <c r="E70" i="6" s="1"/>
  <c r="C67" i="6"/>
  <c r="C71" i="6" s="1"/>
  <c r="C72" i="6"/>
  <c r="D71" i="6"/>
  <c r="C69" i="6"/>
  <c r="E69" i="6" s="1"/>
  <c r="D72" i="6"/>
  <c r="E66" i="6"/>
  <c r="F66" i="5"/>
  <c r="E66" i="4"/>
  <c r="C69" i="4"/>
  <c r="D69" i="4"/>
  <c r="C70" i="4"/>
  <c r="D70" i="4" s="1"/>
  <c r="C73" i="4" s="1"/>
  <c r="D73" i="4"/>
  <c r="E74" i="4"/>
  <c r="E69" i="4" l="1"/>
  <c r="E72" i="6"/>
  <c r="E71" i="6"/>
  <c r="E73" i="4"/>
  <c r="E7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Šantavec Miha</author>
    <author>Jereb Matej</author>
  </authors>
  <commentList>
    <comment ref="D23" authorId="0" shapeId="0" xr:uid="{92304CB0-2225-4395-8B71-C95F52566596}">
      <text>
        <r>
          <rPr>
            <b/>
            <sz val="9"/>
            <color indexed="81"/>
            <rFont val="Tahoma"/>
            <family val="2"/>
            <charset val="238"/>
          </rPr>
          <t>Länge L [mm]:
Lmin = 2000 mm
Lmax = 14000 mm
Hinweis: Zuschnitte unter 2000 mm gegen Aufpreis</t>
        </r>
      </text>
    </comment>
    <comment ref="E23" authorId="0" shapeId="0" xr:uid="{D781CA3D-7F3A-453A-8252-EF794F8CD9E9}">
      <text>
        <r>
          <rPr>
            <b/>
            <sz val="9"/>
            <color indexed="81"/>
            <rFont val="Tahoma"/>
            <family val="2"/>
            <charset val="238"/>
          </rPr>
          <t>Dicke T [mm]:
50*, 60, 80, 100, 120, 133, 150, 172, 200, 220*, 240, 250*
*siehe Trimoterm Technische Spezifikation</t>
        </r>
      </text>
    </comment>
    <comment ref="F23" authorId="0" shapeId="0" xr:uid="{1AD0E1BA-EEF8-4817-BC0F-73BD8EC39F5D}">
      <text>
        <r>
          <rPr>
            <b/>
            <sz val="9"/>
            <color indexed="81"/>
            <rFont val="Tahoma"/>
            <family val="2"/>
            <charset val="238"/>
          </rPr>
          <t>Modul M [mm]:
1000 mm Standardmodul
600 mm bis 1100 mm verfügbar</t>
        </r>
      </text>
    </comment>
    <comment ref="G23" authorId="0" shapeId="0" xr:uid="{D99573E9-5E0F-451A-9C02-20B24338D355}">
      <text>
        <r>
          <rPr>
            <b/>
            <sz val="9"/>
            <color indexed="81"/>
            <rFont val="Tahoma"/>
            <family val="2"/>
            <charset val="238"/>
          </rPr>
          <t>Paneeltyp:
FTV HL
*für andere Paneeltypen bitte ein separates Dokument verwenden</t>
        </r>
      </text>
    </comment>
    <comment ref="H23" authorId="0" shapeId="0" xr:uid="{19043503-5472-4691-ACE4-1DBF6A5A9DF2}">
      <text>
        <r>
          <rPr>
            <b/>
            <sz val="9"/>
            <color indexed="81"/>
            <rFont val="Tahoma"/>
            <family val="2"/>
            <charset val="238"/>
          </rPr>
          <t>Kernart:
Power T
Power S
Perform R
Perform C</t>
        </r>
      </text>
    </comment>
    <comment ref="I23" authorId="0" shapeId="0" xr:uid="{93D9327A-FF00-44BE-AC48-69DEC9A2F349}">
      <text>
        <r>
          <rPr>
            <b/>
            <sz val="9"/>
            <color indexed="81"/>
            <rFont val="Tahoma"/>
            <family val="2"/>
            <charset val="238"/>
          </rPr>
          <t>Stahlblechdicke:
0,55*
0,60
0,63
0,65
0,675
0,70
0,75
0,80
* nur mit Beschichtung HPS 200 verwenden</t>
        </r>
      </text>
    </comment>
    <comment ref="J23" authorId="0" shapeId="0" xr:uid="{FC75BE4A-D87A-43E4-9AD5-E8A9465EC6A2}">
      <text>
        <r>
          <rPr>
            <sz val="9"/>
            <color indexed="81"/>
            <rFont val="Tahoma"/>
            <family val="2"/>
            <charset val="238"/>
          </rPr>
          <t>Beschichtung:
SP 25
SP 25
PVDF 25
PVDF 35
PUR 50
PVCF 150
HPS 200*
PRISMA
PRISMA ELEMENTS
Inox 304
Inox 316L
Inox 316
* mit Stahlblechdicke 0,55 mm verwenden</t>
        </r>
      </text>
    </comment>
    <comment ref="L23" authorId="0" shapeId="0" xr:uid="{5F3A138A-373A-4A55-9028-B5B758B4CA27}">
      <text>
        <r>
          <rPr>
            <b/>
            <sz val="9"/>
            <color indexed="81"/>
            <rFont val="Tahoma"/>
            <family val="2"/>
            <charset val="238"/>
          </rPr>
          <t>Profiltyp Seite A (Außenseite):
S
V
V2
G*
M
M3
M8
* für Gladio (G) Außenfassade Stahlblechdicke 0,7 mm oder mehr verwenden</t>
        </r>
      </text>
    </comment>
    <comment ref="M23" authorId="0" shapeId="0" xr:uid="{F0DB4F26-552C-4D65-949E-91847AF9E252}">
      <text>
        <r>
          <rPr>
            <b/>
            <sz val="9"/>
            <color indexed="81"/>
            <rFont val="Tahoma"/>
            <family val="2"/>
            <charset val="238"/>
          </rPr>
          <t>Stahlblechdicke:
0,45
0,50
0,55
0,60
0,63
0,65
0,675
0,70
0,75
0,80</t>
        </r>
      </text>
    </comment>
    <comment ref="N23" authorId="0" shapeId="0" xr:uid="{6BAC217D-1053-4EF6-AB6D-28241A3B9AFD}">
      <text>
        <r>
          <rPr>
            <b/>
            <sz val="9"/>
            <color indexed="81"/>
            <rFont val="Tahoma"/>
            <family val="2"/>
            <charset val="238"/>
          </rPr>
          <t>Beschichtung:
SP 25
SP 25
PVDF 25
PVDF 35
PUR 50
PVCF 150
HPS 200
PRISMA
PRISMA ELEMENTS
Inox 304
Inox 316L
Inox 316</t>
        </r>
      </text>
    </comment>
    <comment ref="P23" authorId="0" shapeId="0" xr:uid="{F6A6885F-125B-4B3E-9B80-805869A835AC}">
      <text>
        <r>
          <rPr>
            <b/>
            <sz val="9"/>
            <color indexed="81"/>
            <rFont val="Tahoma"/>
            <family val="2"/>
            <charset val="238"/>
          </rPr>
          <t>Profiltyp Seite B (Innenseite):
S
V
V2
G
M2</t>
        </r>
      </text>
    </comment>
    <comment ref="R23" authorId="0" shapeId="0" xr:uid="{ABCC077A-C9B4-41DD-A835-88987535C82F}">
      <text>
        <r>
          <rPr>
            <b/>
            <sz val="9"/>
            <color indexed="81"/>
            <rFont val="Tahoma"/>
            <family val="2"/>
            <charset val="238"/>
          </rPr>
          <t>Automatisch berechnet</t>
        </r>
      </text>
    </comment>
    <comment ref="S23" authorId="1" shapeId="0" xr:uid="{E6169F6A-7FEB-4D4A-B112-9BDBD603A100}">
      <text>
        <r>
          <rPr>
            <b/>
            <sz val="9"/>
            <color indexed="81"/>
            <rFont val="Tahoma"/>
            <family val="2"/>
            <charset val="238"/>
          </rPr>
          <t xml:space="preserve">Priorität A wird als höchste Priorität zuerst produziert und geliefert.
Priorität B kann mit Priorität A kombiniert werden, um Produktions- und Lieferkapazitäten zu optimieren.
Priorität C kann bei Bedarf ebenfalls mit Priorität A und Priorität B kombiniert werden, um Produktions- und Lieferkapazitäten weiter zu optimieren, wird ansonsten jedoch zuletzt bearbeitet.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0D273C6C-D473-45E6-9D7B-AA36190A0170}">
      <text>
        <r>
          <rPr>
            <b/>
            <sz val="9"/>
            <color indexed="81"/>
            <rFont val="Tahoma"/>
            <family val="2"/>
            <charset val="238"/>
          </rPr>
          <t>Automatische Befüllung
Daten im Excel-Blatt "FTV HL Panel" eintragen</t>
        </r>
      </text>
    </comment>
    <comment ref="D23" authorId="1" shapeId="0" xr:uid="{AAC34CBE-699C-449E-B8BB-5B6147F5BBE4}">
      <text>
        <r>
          <rPr>
            <b/>
            <sz val="9"/>
            <color indexed="81"/>
            <rFont val="Tahoma"/>
            <family val="2"/>
            <charset val="238"/>
          </rPr>
          <t>Maß A [mm]:
Amin =T+150 mm
Amax = 1000 mm wenn Bmax &lt;= 2000 mm
Amax = 2000 mm wenn Bmax &lt;= 1000 mm
Beispiel Lmax = (A+B)max = 1000+2000 mm oder 2000+1000 mm</t>
        </r>
      </text>
    </comment>
    <comment ref="E23" authorId="1" shapeId="0" xr:uid="{537EF7BB-7DBA-45C7-9047-CB4913683B97}">
      <text>
        <r>
          <rPr>
            <b/>
            <sz val="9"/>
            <color indexed="81"/>
            <rFont val="Tahoma"/>
            <family val="2"/>
            <charset val="238"/>
          </rPr>
          <t>Maß B [mm]:
Bmin =T+150 mm
Bmax = 1000 mm wenn Bmax &lt;= 2000 mm
Bmax = 2000 mm wenn Bmax &lt;= 1000 mm
Beispiel Lmax = (A+B)max = 1000+2000 mm oder 2000+1000 mm</t>
        </r>
      </text>
    </comment>
    <comment ref="F23" authorId="1" shapeId="0" xr:uid="{A2B44F23-F46E-47FE-9533-BE8348737EFE}">
      <text>
        <r>
          <rPr>
            <b/>
            <sz val="9"/>
            <color indexed="81"/>
            <rFont val="Tahoma"/>
            <family val="2"/>
            <charset val="238"/>
          </rPr>
          <t>Winkel [°]:
Biegewinkel: 75° bis 175°</t>
        </r>
      </text>
    </comment>
    <comment ref="G23" authorId="1" shapeId="0" xr:uid="{F1E26DF3-52A3-42A5-BE4D-904F3DA8AD0C}">
      <text>
        <r>
          <rPr>
            <b/>
            <sz val="9"/>
            <color indexed="81"/>
            <rFont val="Tahoma"/>
            <family val="2"/>
            <charset val="238"/>
          </rPr>
          <t>Maß L=A+B [mm]:
Lmin = 2×(T+150) mm
Lmax = 3000 mm
Beispiel Lmax = (A+B)max = 1000+2000 mm oder 2000+1000 mm</t>
        </r>
      </text>
    </comment>
    <comment ref="H23" authorId="1" shapeId="0" xr:uid="{F10EC2C3-D3AA-4EA4-8981-24001C960E83}">
      <text>
        <r>
          <rPr>
            <b/>
            <sz val="9"/>
            <color indexed="81"/>
            <rFont val="Tahoma"/>
            <family val="2"/>
            <charset val="238"/>
          </rPr>
          <t>Dicke T [mm]:
50*, 60, 80, 100, 120, 133, 150, 172, 200, 220*, 240, 250*
*siehe Trimoterm Technische Spezifikation</t>
        </r>
      </text>
    </comment>
    <comment ref="I23" authorId="1" shapeId="0" xr:uid="{254562EB-015B-4637-B93F-CD39C2017D55}">
      <text>
        <r>
          <rPr>
            <b/>
            <sz val="9"/>
            <color indexed="81"/>
            <rFont val="Tahoma"/>
            <family val="2"/>
            <charset val="238"/>
          </rPr>
          <t>Modul M [mm]:
1000 mm Standardmodul
600 mm bis 1100 mm verfügbar</t>
        </r>
      </text>
    </comment>
    <comment ref="J23" authorId="1" shapeId="0" xr:uid="{1653A08F-E36E-4A94-A969-637D1B78C875}">
      <text>
        <r>
          <rPr>
            <b/>
            <sz val="9"/>
            <color indexed="81"/>
            <rFont val="Tahoma"/>
            <family val="2"/>
            <charset val="238"/>
          </rPr>
          <t>Paneeltyp:
FTV HL
*für andere Paneeltypen bitte ein separates Dokument verwenden</t>
        </r>
      </text>
    </comment>
    <comment ref="K23" authorId="1" shapeId="0" xr:uid="{CF610866-4BC4-4B35-8DA6-8ED4B3B0CC34}">
      <text>
        <r>
          <rPr>
            <b/>
            <sz val="9"/>
            <color indexed="81"/>
            <rFont val="Tahoma"/>
            <family val="2"/>
            <charset val="238"/>
          </rPr>
          <t>Kernart:
Power T
Power S
Perform R
Perform C</t>
        </r>
      </text>
    </comment>
    <comment ref="L23" authorId="1" shapeId="0" xr:uid="{91B6B792-E79B-4BE5-A4C7-3A4705B7029F}">
      <text>
        <r>
          <rPr>
            <b/>
            <sz val="9"/>
            <color indexed="81"/>
            <rFont val="Tahoma"/>
            <family val="2"/>
            <charset val="238"/>
          </rPr>
          <t>Stahlblechdicke:
0,55*
0,60
0,63
0,65
0,675
0,70
0,75
0,80
* nur mit Beschichtung HPS 200 verwenden</t>
        </r>
      </text>
    </comment>
    <comment ref="M23" authorId="1" shapeId="0" xr:uid="{2EB71827-C856-408D-B70D-EDF9D4406403}">
      <text>
        <r>
          <rPr>
            <sz val="9"/>
            <color indexed="81"/>
            <rFont val="Tahoma"/>
            <family val="2"/>
            <charset val="238"/>
          </rPr>
          <t>Beschichtung:
SP 25
SP 25
PVDF 25
PVDF 35
PUR 50
PVCF 150
HPS 200*
PRISMA
PRISMA ELEMENTS
Inox 304
Inox 316L
Inox 316
* mit Stahlblechdicke 0,55 mm verwenden</t>
        </r>
      </text>
    </comment>
    <comment ref="O23" authorId="1" shapeId="0" xr:uid="{39DD1B70-5707-43D4-9472-9B4641B3AD4A}">
      <text>
        <r>
          <rPr>
            <b/>
            <sz val="9"/>
            <color indexed="81"/>
            <rFont val="Tahoma"/>
            <family val="2"/>
            <charset val="238"/>
          </rPr>
          <t>Profiltyp Seite A (Außenseite):
S
V
V2
G*
M
M3
M8
* für Gladio (G) Außenfassade Stahlblechdicke 0,7 mm oder mehr verwenden</t>
        </r>
      </text>
    </comment>
    <comment ref="P23" authorId="1" shapeId="0" xr:uid="{E2797DA1-7ACB-4C6E-B3ED-7428289A2180}">
      <text>
        <r>
          <rPr>
            <b/>
            <sz val="9"/>
            <color indexed="81"/>
            <rFont val="Tahoma"/>
            <family val="2"/>
            <charset val="238"/>
          </rPr>
          <t>Stahlblechdicke:
0,45
0,50
0,55
0,60
0,63
0,65
0,675
0,70
0,75
0,80</t>
        </r>
      </text>
    </comment>
    <comment ref="Q23" authorId="1" shapeId="0" xr:uid="{2331EE9C-5ED0-4BD9-9939-9241F26D4C5A}">
      <text>
        <r>
          <rPr>
            <b/>
            <sz val="9"/>
            <color indexed="81"/>
            <rFont val="Tahoma"/>
            <family val="2"/>
            <charset val="238"/>
          </rPr>
          <t>Beschichtung:
SP 25
SP 25
PVDF 25
PVDF 35
PUR 50
PVCF 150
HPS 200
PRISMA
PRISMA ELEMENTS
Inox 304
Inox 316L
Inox 316</t>
        </r>
      </text>
    </comment>
    <comment ref="S23" authorId="1" shapeId="0" xr:uid="{2FB8E710-6F12-4B6C-883A-7C457D9248F5}">
      <text>
        <r>
          <rPr>
            <b/>
            <sz val="9"/>
            <color indexed="81"/>
            <rFont val="Tahoma"/>
            <family val="2"/>
            <charset val="238"/>
          </rPr>
          <t>Profiltyp Seite B (Innenseite):
S
V
V2
G
M2</t>
        </r>
      </text>
    </comment>
    <comment ref="V23" authorId="0" shapeId="0" xr:uid="{65A05B50-7761-41B4-98F8-EFE1F0D9C145}">
      <text>
        <r>
          <rPr>
            <b/>
            <sz val="9"/>
            <color indexed="81"/>
            <rFont val="Tahoma"/>
            <family val="2"/>
            <charset val="238"/>
          </rPr>
          <t xml:space="preserve">Priorität A wird als höchste Priorität zuerst produziert und geliefert.
Priorität B kann mit Priorität A kombiniert werden, um Produktions- und Lieferkapazitäten zu optimieren.
Priorität C kann bei Bedarf ebenfalls mit Priorität A und Priorität B kombiniert werden, um Produktions- und Lieferkapazitäten weiter zu optimieren, wird ansonsten jedoch zuletzt bearbeitet.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D48A2A05-D3B0-45C4-9846-AE83A6D797C3}">
      <text>
        <r>
          <rPr>
            <b/>
            <sz val="9"/>
            <color indexed="81"/>
            <rFont val="Tahoma"/>
            <family val="2"/>
            <charset val="238"/>
          </rPr>
          <t>Automatische Befüllung
Daten im Excel-Blatt "FTV HL Panel" eintragen</t>
        </r>
      </text>
    </comment>
    <comment ref="D23" authorId="1" shapeId="0" xr:uid="{4DEBC1D1-1C24-45E8-99A3-096B5384DD72}">
      <text>
        <r>
          <rPr>
            <b/>
            <sz val="9"/>
            <color indexed="81"/>
            <rFont val="Tahoma"/>
            <family val="2"/>
            <charset val="238"/>
          </rPr>
          <t>Maß A [mm]:
Amin = T+150 mm
Amax = 1000 mm</t>
        </r>
      </text>
    </comment>
    <comment ref="E23" authorId="1" shapeId="0" xr:uid="{94F6DE1E-FD75-4461-8D86-2B674843225C}">
      <text>
        <r>
          <rPr>
            <b/>
            <sz val="9"/>
            <color indexed="81"/>
            <rFont val="Tahoma"/>
            <family val="2"/>
            <charset val="238"/>
          </rPr>
          <t>Maß B [mm]:
Amin = 2×T+300 mm
Amax = 1000 mm</t>
        </r>
      </text>
    </comment>
    <comment ref="F23" authorId="1" shapeId="0" xr:uid="{0E302532-7312-49AB-B1F1-7DC66215444B}">
      <text>
        <r>
          <rPr>
            <b/>
            <sz val="9"/>
            <color indexed="81"/>
            <rFont val="Tahoma"/>
            <family val="2"/>
            <charset val="238"/>
          </rPr>
          <t>Maß C [mm]:
Amin = T+150 mm
Amax = 1000 mm</t>
        </r>
      </text>
    </comment>
    <comment ref="G23" authorId="1" shapeId="0" xr:uid="{3C7FB778-AFE2-4C67-B344-40C0FA2808A3}">
      <text>
        <r>
          <rPr>
            <b/>
            <sz val="9"/>
            <color indexed="81"/>
            <rFont val="Tahoma"/>
            <family val="2"/>
            <charset val="238"/>
          </rPr>
          <t>Winkel [°]:
Biegewinkel: 90° bis 175°</t>
        </r>
      </text>
    </comment>
    <comment ref="H23" authorId="1" shapeId="0" xr:uid="{B7AEF8DD-3C7C-49F4-AB48-998875321FDD}">
      <text>
        <r>
          <rPr>
            <b/>
            <sz val="9"/>
            <color indexed="81"/>
            <rFont val="Tahoma"/>
            <family val="2"/>
            <charset val="238"/>
          </rPr>
          <t>Winkel [°]:
Biegewinkel: 90° bis 175°</t>
        </r>
      </text>
    </comment>
    <comment ref="I23" authorId="1" shapeId="0" xr:uid="{18347D11-20C0-4E79-831D-7E9543EFC147}">
      <text>
        <r>
          <rPr>
            <b/>
            <sz val="9"/>
            <color indexed="81"/>
            <rFont val="Tahoma"/>
            <family val="2"/>
            <charset val="238"/>
          </rPr>
          <t>Maß L=A+B+C [mm]:
Lmin = 4×T+600 mm
Lmax = 3000 mm
Beispiel Lmax = (A+B+C)max = 1000+1000+1000 mm</t>
        </r>
      </text>
    </comment>
    <comment ref="J23" authorId="1" shapeId="0" xr:uid="{EE8080C8-EEE3-46AC-A64A-F83BF9A28EF3}">
      <text>
        <r>
          <rPr>
            <b/>
            <sz val="9"/>
            <color indexed="81"/>
            <rFont val="Tahoma"/>
            <family val="2"/>
            <charset val="238"/>
          </rPr>
          <t>Dicke T [mm]:
50*, 60, 80, 100, 120, 133, 150, 172, 200, 220*, 240, 250*
*siehe Trimoterm Technische Spezifikation</t>
        </r>
      </text>
    </comment>
    <comment ref="K23" authorId="1" shapeId="0" xr:uid="{F693B585-7A00-4FC1-A0DC-531EBD28F259}">
      <text>
        <r>
          <rPr>
            <b/>
            <sz val="9"/>
            <color indexed="81"/>
            <rFont val="Tahoma"/>
            <family val="2"/>
            <charset val="238"/>
          </rPr>
          <t>Modul M [mm]:
1000 mm Standardmodul
600 mm bis 1100 mm verfügbar</t>
        </r>
      </text>
    </comment>
    <comment ref="L23" authorId="1" shapeId="0" xr:uid="{979DEBA5-F393-41D2-9079-255082BB9223}">
      <text>
        <r>
          <rPr>
            <b/>
            <sz val="9"/>
            <color indexed="81"/>
            <rFont val="Tahoma"/>
            <family val="2"/>
            <charset val="238"/>
          </rPr>
          <t>Paneeltyp:
FTV HL
*für andere Paneeltypen bitte ein separates Dokument verwenden</t>
        </r>
      </text>
    </comment>
    <comment ref="M23" authorId="1" shapeId="0" xr:uid="{18D5CD34-F8A2-4D2F-AB03-1826582E9B86}">
      <text>
        <r>
          <rPr>
            <b/>
            <sz val="9"/>
            <color indexed="81"/>
            <rFont val="Tahoma"/>
            <family val="2"/>
            <charset val="238"/>
          </rPr>
          <t>Kernart:
Power T
Power S
Perform R
Perform C</t>
        </r>
      </text>
    </comment>
    <comment ref="N23" authorId="1" shapeId="0" xr:uid="{6AA2650A-B564-4D86-991A-F9D55819EEEC}">
      <text>
        <r>
          <rPr>
            <b/>
            <sz val="9"/>
            <color indexed="81"/>
            <rFont val="Tahoma"/>
            <family val="2"/>
            <charset val="238"/>
          </rPr>
          <t>Stahlblechdicke:
0,55*
0,60
0,63
0,65
0,675
0,70
0,75
0,80
* nur mit Beschichtung HPS 200 verwenden</t>
        </r>
      </text>
    </comment>
    <comment ref="O23" authorId="1" shapeId="0" xr:uid="{60229812-330B-4AC9-A2D0-39435B1DC397}">
      <text>
        <r>
          <rPr>
            <sz val="9"/>
            <color indexed="81"/>
            <rFont val="Tahoma"/>
            <family val="2"/>
            <charset val="238"/>
          </rPr>
          <t>Beschichtung:
SP 25
SP 25
PVDF 25
PVDF 35
PUR 50
PVCF 150
HPS 200*
PRISMA
PRISMA ELEMENTS
Inox 304
Inox 316L
Inox 316
* mit Stahlblechdicke 0,55 mm verwenden</t>
        </r>
      </text>
    </comment>
    <comment ref="Q23" authorId="1" shapeId="0" xr:uid="{BAEF6E2B-6C92-4D08-95CC-48A4DF8B88B1}">
      <text>
        <r>
          <rPr>
            <b/>
            <sz val="9"/>
            <color indexed="81"/>
            <rFont val="Tahoma"/>
            <family val="2"/>
            <charset val="238"/>
          </rPr>
          <t>Profiltyp Seite A (Außenseite):
S
V
V2
G*
M
M3
M8
* für Gladio (G) Außenfassade Stahlblechdicke 0,7 mm oder mehr verwenden</t>
        </r>
      </text>
    </comment>
    <comment ref="R23" authorId="1" shapeId="0" xr:uid="{D504FFE6-77E1-4B0F-B2E6-56711EF03D67}">
      <text>
        <r>
          <rPr>
            <b/>
            <sz val="9"/>
            <color indexed="81"/>
            <rFont val="Tahoma"/>
            <family val="2"/>
            <charset val="238"/>
          </rPr>
          <t>Stahlblechdicke:
0,45
0,50
0,55
0,60
0,63
0,65
0,675
0,70
0,75
0,80</t>
        </r>
      </text>
    </comment>
    <comment ref="S23" authorId="1" shapeId="0" xr:uid="{405B223D-8DE4-4EE7-AD15-F14C2F5555AA}">
      <text>
        <r>
          <rPr>
            <b/>
            <sz val="9"/>
            <color indexed="81"/>
            <rFont val="Tahoma"/>
            <family val="2"/>
            <charset val="238"/>
          </rPr>
          <t>Beschichtung:
SP 25
SP 25
PVDF 25
PVDF 35
PUR 50
PVCF 150
HPS 200
PRISMA
PRISMA ELEMENTS
Inox 304
Inox 316L
Inox 316</t>
        </r>
      </text>
    </comment>
    <comment ref="U23" authorId="1" shapeId="0" xr:uid="{4EAA44D9-E257-474A-9437-626E11410BFC}">
      <text>
        <r>
          <rPr>
            <b/>
            <sz val="9"/>
            <color indexed="81"/>
            <rFont val="Tahoma"/>
            <family val="2"/>
            <charset val="238"/>
          </rPr>
          <t>Profiltyp Seite B (Innenseite):
S
V
V2
G
M2</t>
        </r>
      </text>
    </comment>
    <comment ref="X23" authorId="0" shapeId="0" xr:uid="{7B38ACDC-E9CE-4E7F-B073-EDE070E7FD66}">
      <text>
        <r>
          <rPr>
            <b/>
            <sz val="9"/>
            <color indexed="81"/>
            <rFont val="Tahoma"/>
            <family val="2"/>
            <charset val="238"/>
          </rPr>
          <t xml:space="preserve">Priorität A wird als höchste Priorität zuerst produziert und geliefert.
Priorität B kann mit Priorität A kombiniert werden, um Produktions- und Lieferkapazitäten zu optimieren.
Priorität C kann bei Bedarf ebenfalls mit Priorität A und Priorität B kombiniert werden, um Produktions- und Lieferkapazitäten weiter zu optimieren, wird ansonsten jedoch zuletzt bearbeitet.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F81822CC-6332-432A-AAB4-84642B7F39FF}">
      <text>
        <r>
          <rPr>
            <b/>
            <sz val="9"/>
            <color indexed="81"/>
            <rFont val="Tahoma"/>
            <family val="2"/>
            <charset val="238"/>
          </rPr>
          <t>Automatische Befüllung
Daten im Excel-Blatt "FTV HL Panel" eintragen</t>
        </r>
      </text>
    </comment>
    <comment ref="D23" authorId="1" shapeId="0" xr:uid="{29045D26-234A-41CE-99C3-C6DF5B27CFA9}">
      <text>
        <r>
          <rPr>
            <b/>
            <sz val="9"/>
            <color indexed="81"/>
            <rFont val="Tahoma"/>
            <family val="2"/>
            <charset val="238"/>
          </rPr>
          <t>Maß A [mm]:
Amin =T+150 mm
Amax = M-60-(T+150) mm</t>
        </r>
      </text>
    </comment>
    <comment ref="E23" authorId="1" shapeId="0" xr:uid="{5C1D8D37-ED8A-4712-905D-3EC239A7D02A}">
      <text>
        <r>
          <rPr>
            <b/>
            <sz val="9"/>
            <color indexed="81"/>
            <rFont val="Tahoma"/>
            <family val="2"/>
            <charset val="238"/>
          </rPr>
          <t>Maß B [mm]:
Bmin =T+150 mm
Bmax = M-60-(T+150) mm</t>
        </r>
      </text>
    </comment>
    <comment ref="F23" authorId="1" shapeId="0" xr:uid="{60A5D798-9A59-4B61-B53A-4A2542DC1407}">
      <text>
        <r>
          <rPr>
            <b/>
            <sz val="9"/>
            <color indexed="81"/>
            <rFont val="Tahoma"/>
            <family val="2"/>
            <charset val="238"/>
          </rPr>
          <t>Maß (A+B):
(A+B)min = 2×(T+150) mm
(A+B)max = M-60-(T+150) mm</t>
        </r>
      </text>
    </comment>
    <comment ref="G23" authorId="1" shapeId="0" xr:uid="{44A57A2B-C962-4B75-8541-5D6285AD5FDD}">
      <text>
        <r>
          <rPr>
            <b/>
            <sz val="9"/>
            <color indexed="81"/>
            <rFont val="Tahoma"/>
            <family val="2"/>
            <charset val="238"/>
          </rPr>
          <t>Winkel [°]:
Biegewinkel: 80° bis 175°</t>
        </r>
      </text>
    </comment>
    <comment ref="H23" authorId="1" shapeId="0" xr:uid="{A53F4F26-036A-43B0-960B-D985F8F84D32}">
      <text>
        <r>
          <rPr>
            <b/>
            <sz val="9"/>
            <color indexed="81"/>
            <rFont val="Tahoma"/>
            <family val="2"/>
            <charset val="238"/>
          </rPr>
          <t>Länge L [mm]:
Lmin = 2000 mm
Lmax = 8000 mm (aufgrund von Biegeeinschränkungen)
Hinweis: Zuschnitte unter 2000 mm gegen Aufpreis</t>
        </r>
      </text>
    </comment>
    <comment ref="I23" authorId="1" shapeId="0" xr:uid="{8822FAD1-BC14-4012-8EF6-8C19B5A43835}">
      <text>
        <r>
          <rPr>
            <b/>
            <sz val="9"/>
            <color indexed="81"/>
            <rFont val="Tahoma"/>
            <family val="2"/>
            <charset val="238"/>
          </rPr>
          <t>Dicke T [mm]:
50*, 60, 80, 100, 120, 133, 150, 172, 200, 220*, 240, 250*
*siehe Trimoterm Technische Spezifikation</t>
        </r>
      </text>
    </comment>
    <comment ref="J23" authorId="1" shapeId="0" xr:uid="{EE762B62-2FBE-43A5-811F-5403AA4CDF87}">
      <text>
        <r>
          <rPr>
            <b/>
            <sz val="9"/>
            <color indexed="81"/>
            <rFont val="Tahoma"/>
            <family val="2"/>
            <charset val="238"/>
          </rPr>
          <t>Modul M [mm]:
1000 mm Standardmodul
600 mm bis 1100 mm verfügbar</t>
        </r>
      </text>
    </comment>
    <comment ref="K23" authorId="1" shapeId="0" xr:uid="{AFC69A41-FA09-456F-98CA-9C71D7CE1953}">
      <text>
        <r>
          <rPr>
            <b/>
            <sz val="9"/>
            <color indexed="81"/>
            <rFont val="Tahoma"/>
            <family val="2"/>
            <charset val="238"/>
          </rPr>
          <t>Paneeltyp:
FTV HL
*für andere Paneeltypen bitte ein separates Dokument verwenden</t>
        </r>
      </text>
    </comment>
    <comment ref="L23" authorId="1" shapeId="0" xr:uid="{0706C4BF-3AFF-4D0A-A133-C8E9EE59AC17}">
      <text>
        <r>
          <rPr>
            <b/>
            <sz val="9"/>
            <color indexed="81"/>
            <rFont val="Tahoma"/>
            <family val="2"/>
            <charset val="238"/>
          </rPr>
          <t>Kernart:
Power T
Power S
Perform R
Perform C</t>
        </r>
      </text>
    </comment>
    <comment ref="M23" authorId="1" shapeId="0" xr:uid="{E6F2F796-8503-499C-BCBE-1F8742DA5C4B}">
      <text>
        <r>
          <rPr>
            <b/>
            <sz val="9"/>
            <color indexed="81"/>
            <rFont val="Tahoma"/>
            <family val="2"/>
            <charset val="238"/>
          </rPr>
          <t>Stahlblechdicke:
0,55*
0,60
0,63
0,65
0,675
0,70
0,75
0,80
* nur mit Beschichtung HPS 200 verwenden</t>
        </r>
      </text>
    </comment>
    <comment ref="N23" authorId="1" shapeId="0" xr:uid="{1C8F6542-AA66-432B-AB57-8E1A36537635}">
      <text>
        <r>
          <rPr>
            <sz val="9"/>
            <color indexed="81"/>
            <rFont val="Tahoma"/>
            <family val="2"/>
            <charset val="238"/>
          </rPr>
          <t>Beschichtung:
SP 25
SP 25
PVDF 25
PVDF 35
PUR 50
PVCF 150
HPS 200*
PRISMA
PRISMA ELEMENTS
Inox 304
Inox 316L
Inox 316
* mit Stahlblechdicke 0,55 mm verwenden</t>
        </r>
      </text>
    </comment>
    <comment ref="P23" authorId="1" shapeId="0" xr:uid="{28B11300-EE2B-4174-980C-5D77AF22031D}">
      <text>
        <r>
          <rPr>
            <b/>
            <sz val="9"/>
            <color indexed="81"/>
            <rFont val="Tahoma"/>
            <family val="2"/>
            <charset val="238"/>
          </rPr>
          <t>Profiltyp Seite A (Außenseite):
S
V
V2
G*
M
M3
M8
* für Gladio (G) Außenfassade Stahlblechdicke 0,7 mm oder mehr verwenden</t>
        </r>
      </text>
    </comment>
    <comment ref="Q23" authorId="1" shapeId="0" xr:uid="{1E7F9E88-108B-49F8-AAA6-17F729D3E624}">
      <text>
        <r>
          <rPr>
            <b/>
            <sz val="9"/>
            <color indexed="81"/>
            <rFont val="Tahoma"/>
            <family val="2"/>
            <charset val="238"/>
          </rPr>
          <t>Stahlblechdicke:
0,45
0,50
0,55
0,60
0,63
0,65
0,675
0,70
0,75
0,80</t>
        </r>
      </text>
    </comment>
    <comment ref="R23" authorId="1" shapeId="0" xr:uid="{D820F878-A64B-4A6E-81F6-009AA0A3FF6C}">
      <text>
        <r>
          <rPr>
            <b/>
            <sz val="9"/>
            <color indexed="81"/>
            <rFont val="Tahoma"/>
            <family val="2"/>
            <charset val="238"/>
          </rPr>
          <t>Beschichtung:
SP 25
SP 25
PVDF 25
PVDF 35
PUR 50
PVCF 150
HPS 200
PRISMA
PRISMA ELEMENTS
Inox 304
Inox 316L
Inox 316</t>
        </r>
      </text>
    </comment>
    <comment ref="T23" authorId="1" shapeId="0" xr:uid="{C5FB6BB2-D567-4990-993C-7628914D7A2D}">
      <text>
        <r>
          <rPr>
            <b/>
            <sz val="9"/>
            <color indexed="81"/>
            <rFont val="Tahoma"/>
            <family val="2"/>
            <charset val="238"/>
          </rPr>
          <t>Profiltyp Seite B (Innenseite):
S
V
V2
G
M2</t>
        </r>
      </text>
    </comment>
    <comment ref="W23" authorId="0" shapeId="0" xr:uid="{9E0F9B40-4EA8-42CB-8C3A-8C26012A97A7}">
      <text>
        <r>
          <rPr>
            <b/>
            <sz val="9"/>
            <color indexed="81"/>
            <rFont val="Tahoma"/>
            <family val="2"/>
            <charset val="238"/>
          </rPr>
          <t xml:space="preserve">Priorität A wird als höchste Priorität zuerst produziert und geliefert.
Priorität B kann mit Priorität A kombiniert werden, um Produktions- und Lieferkapazitäten zu optimieren.
Priorität C kann bei Bedarf ebenfalls mit Priorität A und Priorität B kombiniert werden, um Produktions- und Lieferkapazitäten weiter zu optimieren, wird ansonsten jedoch zuletzt bearbeitet.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220FA45E-0AEB-476C-A501-EEDED0FA267E}">
      <text>
        <r>
          <rPr>
            <b/>
            <sz val="9"/>
            <color indexed="81"/>
            <rFont val="Tahoma"/>
            <family val="2"/>
            <charset val="238"/>
          </rPr>
          <t>Automatische Befüllung
Daten im Excel-Blatt "FTV Panel" eintragen</t>
        </r>
      </text>
    </comment>
    <comment ref="D23" authorId="1" shapeId="0" xr:uid="{CB7AF3E7-0214-4DA6-B6EB-04AFA4008AC0}">
      <text>
        <r>
          <rPr>
            <b/>
            <sz val="9"/>
            <color indexed="81"/>
            <rFont val="Tahoma"/>
            <family val="2"/>
            <charset val="238"/>
          </rPr>
          <t>Maß A [mm]:
Amin =T+150 mm
Amax = M-(T+150) mm</t>
        </r>
      </text>
    </comment>
    <comment ref="E23" authorId="1" shapeId="0" xr:uid="{9F60C1FB-4D74-4644-8140-C0C72814AECE}">
      <text>
        <r>
          <rPr>
            <b/>
            <sz val="9"/>
            <color indexed="81"/>
            <rFont val="Tahoma"/>
            <family val="2"/>
            <charset val="238"/>
          </rPr>
          <t>Maß B [mm]:
Bmin =T+150 mm
Bmax = M-(T+150) mm</t>
        </r>
      </text>
    </comment>
    <comment ref="F23" authorId="1" shapeId="0" xr:uid="{E915F483-F0EB-4F07-8961-4D39FF22EA4B}">
      <text>
        <r>
          <rPr>
            <b/>
            <sz val="9"/>
            <color indexed="81"/>
            <rFont val="Tahoma"/>
            <family val="2"/>
            <charset val="238"/>
          </rPr>
          <t>Maß (A+B):
(A+B) = Modul</t>
        </r>
      </text>
    </comment>
    <comment ref="G23" authorId="1" shapeId="0" xr:uid="{A332E39D-8210-4EA5-A097-3C228BFED175}">
      <text>
        <r>
          <rPr>
            <b/>
            <sz val="9"/>
            <color indexed="81"/>
            <rFont val="Tahoma"/>
            <family val="2"/>
            <charset val="238"/>
          </rPr>
          <t>Winkel [°]:
Biegewinkel: 80° bis 175°</t>
        </r>
      </text>
    </comment>
    <comment ref="H23" authorId="1" shapeId="0" xr:uid="{815F148C-4C75-4916-BF5C-0F6E3B322518}">
      <text>
        <r>
          <rPr>
            <b/>
            <sz val="9"/>
            <color indexed="81"/>
            <rFont val="Tahoma"/>
            <family val="2"/>
            <charset val="238"/>
          </rPr>
          <t>Länge L [mm]:
Lmin = 2000 mm
Lmax = 8000 mm (aufgrund von Biegeeinschränkungen)
Hinweis: Zuschnitte unter 2000 mm gegen Aufpreis</t>
        </r>
      </text>
    </comment>
    <comment ref="I23" authorId="1" shapeId="0" xr:uid="{2ED0FEBE-B1BE-4F18-8DFC-980FCBEE856B}">
      <text>
        <r>
          <rPr>
            <b/>
            <sz val="9"/>
            <color indexed="81"/>
            <rFont val="Tahoma"/>
            <family val="2"/>
            <charset val="238"/>
          </rPr>
          <t>Dicke T [mm]:
50*, 60, 80, 100, 120, 133, 150, 172, 200, 220*, 240, 250*
*siehe Trimoterm Technische Spezifikation</t>
        </r>
      </text>
    </comment>
    <comment ref="J23" authorId="1" shapeId="0" xr:uid="{14AA4030-64AF-42AD-824F-43F73C60D644}">
      <text>
        <r>
          <rPr>
            <b/>
            <sz val="9"/>
            <color indexed="81"/>
            <rFont val="Tahoma"/>
            <family val="2"/>
            <charset val="238"/>
          </rPr>
          <t>Modul M [mm]:
1000 mm Standardmodul
1200 mm Standardmodul
600 mm bis 1200 mm verfügbar</t>
        </r>
      </text>
    </comment>
    <comment ref="K23" authorId="1" shapeId="0" xr:uid="{AD9F8DDB-8F2B-4305-9690-61FE3807084A}">
      <text>
        <r>
          <rPr>
            <b/>
            <sz val="9"/>
            <color indexed="81"/>
            <rFont val="Tahoma"/>
            <family val="2"/>
            <charset val="238"/>
          </rPr>
          <t>Paneeltyp:
FTV
*für andere Paneeltypen bitte ein separates Dokument verwenden</t>
        </r>
      </text>
    </comment>
    <comment ref="L23" authorId="1" shapeId="0" xr:uid="{C18251D9-0858-43D3-8338-430B06F89A79}">
      <text>
        <r>
          <rPr>
            <b/>
            <sz val="9"/>
            <color indexed="81"/>
            <rFont val="Tahoma"/>
            <family val="2"/>
            <charset val="238"/>
          </rPr>
          <t>Kernart:
Power T
Power S
Perform R
Perform C</t>
        </r>
      </text>
    </comment>
    <comment ref="M23" authorId="1" shapeId="0" xr:uid="{B79600D2-3FC8-4556-8549-0E56A4C20A4E}">
      <text>
        <r>
          <rPr>
            <b/>
            <sz val="9"/>
            <color indexed="81"/>
            <rFont val="Tahoma"/>
            <family val="2"/>
            <charset val="238"/>
          </rPr>
          <t>Stahlblechdicke:
0,45
0,50
0,55
0,60
0,63
0,65
0,675
0,70
0,75
0,80</t>
        </r>
      </text>
    </comment>
    <comment ref="N23" authorId="1" shapeId="0" xr:uid="{24B9C455-8F06-4B71-92D0-C9BDC3248F59}">
      <text>
        <r>
          <rPr>
            <sz val="9"/>
            <color indexed="81"/>
            <rFont val="Tahoma"/>
            <family val="2"/>
            <charset val="238"/>
          </rPr>
          <t>Beschichtung:
SP 25
SP 25
PVDF 25
PVDF 35
PUR 50
PVCF 150
HPS 200
PRISMA
PRISMA ELEMENTS
Inox 304
Inox 316L
Inox 316</t>
        </r>
      </text>
    </comment>
    <comment ref="P23" authorId="1" shapeId="0" xr:uid="{C3107083-097A-45DD-B9F7-8C0826FB4DA8}">
      <text>
        <r>
          <rPr>
            <b/>
            <sz val="9"/>
            <color indexed="81"/>
            <rFont val="Tahoma"/>
            <family val="2"/>
            <charset val="238"/>
          </rPr>
          <t>Profiltyp Seite A (Außenseite):
S
V
V2
G*
M
M3
M8
* für Gladio (G) Außenfassade Stahlblechdicke 0,7 mm oder mehr verwenden</t>
        </r>
      </text>
    </comment>
    <comment ref="Q23" authorId="1" shapeId="0" xr:uid="{AF971749-C1B2-4A32-ABB0-276D4FA0F46C}">
      <text>
        <r>
          <rPr>
            <b/>
            <sz val="9"/>
            <color indexed="81"/>
            <rFont val="Tahoma"/>
            <family val="2"/>
            <charset val="238"/>
          </rPr>
          <t>Stahlblechdicke:
0,45
0,50
0,55
0,60
0,63
0,65
0,675
0,70
0,75
0,80</t>
        </r>
      </text>
    </comment>
    <comment ref="R23" authorId="1" shapeId="0" xr:uid="{332F7450-F7D1-4D0F-96B2-59C1D33FC442}">
      <text>
        <r>
          <rPr>
            <b/>
            <sz val="9"/>
            <color indexed="81"/>
            <rFont val="Tahoma"/>
            <family val="2"/>
            <charset val="238"/>
          </rPr>
          <t>Beschichtung:
SP 25
SP 25
PVDF 25
PVDF 35
PUR 50
PVCF 150
HPS 200
PRISMA
PRISMA ELEMENTS
Inox 304
Inox 316L
Inox 316</t>
        </r>
      </text>
    </comment>
    <comment ref="T23" authorId="1" shapeId="0" xr:uid="{A58C1AEC-5CBC-4A56-9A7A-86B227FE876E}">
      <text>
        <r>
          <rPr>
            <b/>
            <sz val="9"/>
            <color indexed="81"/>
            <rFont val="Tahoma"/>
            <family val="2"/>
            <charset val="238"/>
          </rPr>
          <t>Profiltyp Seite B (Innenseite):
S
V
V2
G
M2</t>
        </r>
      </text>
    </comment>
    <comment ref="W23" authorId="0" shapeId="0" xr:uid="{321DA065-1A1B-4F0B-9E07-17BEF39D33D1}">
      <text>
        <r>
          <rPr>
            <b/>
            <sz val="9"/>
            <color indexed="81"/>
            <rFont val="Tahoma"/>
            <family val="2"/>
            <charset val="238"/>
          </rPr>
          <t xml:space="preserve">Priorität A wird als höchste Priorität zuerst produziert und geliefert.
Priorität B kann mit Priorität A kombiniert werden, um Produktions- und Lieferkapazitäten zu optimieren.
Priorität C kann bei Bedarf ebenfalls mit Priorität A und Priorität B kombiniert werden, um Produktions- und Lieferkapazitäten weiter zu optimieren, wird ansonsten jedoch zuletzt bearbeitet.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1BBE3D23-91A3-4D1D-B373-23C67056089F}">
      <text>
        <r>
          <rPr>
            <b/>
            <sz val="9"/>
            <color indexed="81"/>
            <rFont val="Tahoma"/>
            <family val="2"/>
            <charset val="238"/>
          </rPr>
          <t>Automatische Befüllung
Daten im Excel-Blatt "FTV HL Panel" eintragen</t>
        </r>
      </text>
    </comment>
    <comment ref="D23" authorId="1" shapeId="0" xr:uid="{3A65ABF9-27FF-4153-AC11-1763FDFC0974}">
      <text>
        <r>
          <rPr>
            <b/>
            <sz val="9"/>
            <color indexed="81"/>
            <rFont val="Tahoma"/>
            <family val="2"/>
            <charset val="238"/>
          </rPr>
          <t>Maß A [mm]:
Amin =T+150 mm
Amax = M-60-(T+150) mm</t>
        </r>
      </text>
    </comment>
    <comment ref="E23" authorId="1" shapeId="0" xr:uid="{F93FBDB9-9B93-424B-A47F-2911DC021731}">
      <text>
        <r>
          <rPr>
            <b/>
            <sz val="9"/>
            <color indexed="81"/>
            <rFont val="Tahoma"/>
            <family val="2"/>
            <charset val="238"/>
          </rPr>
          <t>Maß B [mm]:
Bmin =T+150 mm
Bmax = M-60-(T+150) mm</t>
        </r>
      </text>
    </comment>
    <comment ref="F23" authorId="1" shapeId="0" xr:uid="{6BDE3DAC-C7C9-4775-B0C5-41DD321A4D75}">
      <text>
        <r>
          <rPr>
            <b/>
            <sz val="9"/>
            <color indexed="81"/>
            <rFont val="Tahoma"/>
            <family val="2"/>
            <charset val="238"/>
          </rPr>
          <t>Maß (A+B)max:
(A+B)min = 2×(T+150) mm
(A+B)max = M-60 mm</t>
        </r>
      </text>
    </comment>
    <comment ref="G23" authorId="1" shapeId="0" xr:uid="{284C26BD-9E6C-4219-B5A8-88649150A95D}">
      <text>
        <r>
          <rPr>
            <b/>
            <sz val="9"/>
            <color indexed="81"/>
            <rFont val="Tahoma"/>
            <family val="2"/>
            <charset val="238"/>
          </rPr>
          <t>Winkel [°]:
Biegewinkel: 75° bis 175°</t>
        </r>
      </text>
    </comment>
    <comment ref="H23" authorId="1" shapeId="0" xr:uid="{7F19262E-6B16-4165-8945-A81A026923F7}">
      <text>
        <r>
          <rPr>
            <b/>
            <sz val="9"/>
            <color indexed="81"/>
            <rFont val="Tahoma"/>
            <family val="2"/>
            <charset val="238"/>
          </rPr>
          <t>Länge L [mm]:
Lmin = 2000 mm
Lmax = 10000 mm (aufgrund von Biegeeinschränkungen)
Hinweis: Zuschnitte unter 2000 mm gegen Aufpreis</t>
        </r>
      </text>
    </comment>
    <comment ref="I23" authorId="1" shapeId="0" xr:uid="{6D61F143-C93D-4549-9C8B-7EBD9FA5CE80}">
      <text>
        <r>
          <rPr>
            <b/>
            <sz val="9"/>
            <color indexed="81"/>
            <rFont val="Tahoma"/>
            <family val="2"/>
            <charset val="238"/>
          </rPr>
          <t>Dicke T [mm]:
50*, 60, 80, 100, 120, 133, 150, 172, 200, 220*, 240, 250*
*siehe Trimoterm Technische Spezifikation</t>
        </r>
      </text>
    </comment>
    <comment ref="J23" authorId="1" shapeId="0" xr:uid="{3FD7ED7E-5FB6-4E07-B569-3D0716FF4F8C}">
      <text>
        <r>
          <rPr>
            <b/>
            <sz val="9"/>
            <color indexed="81"/>
            <rFont val="Tahoma"/>
            <family val="2"/>
            <charset val="238"/>
          </rPr>
          <t>Modul M [mm]:
1000 mm Standardmodul
600 mm bis 1100 mm verfügbar</t>
        </r>
      </text>
    </comment>
    <comment ref="K23" authorId="1" shapeId="0" xr:uid="{03849BDE-8F1E-4139-AB24-81F62A57ED2D}">
      <text>
        <r>
          <rPr>
            <b/>
            <sz val="9"/>
            <color indexed="81"/>
            <rFont val="Tahoma"/>
            <family val="2"/>
            <charset val="238"/>
          </rPr>
          <t>Paneeltyp:
FTV HL
*für andere Paneeltypen bitte ein separates Dokument verwenden</t>
        </r>
      </text>
    </comment>
    <comment ref="L23" authorId="1" shapeId="0" xr:uid="{6110C394-262B-4812-B453-894354303FCA}">
      <text>
        <r>
          <rPr>
            <b/>
            <sz val="9"/>
            <color indexed="81"/>
            <rFont val="Tahoma"/>
            <family val="2"/>
            <charset val="238"/>
          </rPr>
          <t>Kernart:
Power T
Power S
Perform R
Perform C</t>
        </r>
      </text>
    </comment>
    <comment ref="M23" authorId="1" shapeId="0" xr:uid="{A075F9D7-A539-4336-A987-B64C5930DCE8}">
      <text>
        <r>
          <rPr>
            <b/>
            <sz val="9"/>
            <color indexed="81"/>
            <rFont val="Tahoma"/>
            <family val="2"/>
            <charset val="238"/>
          </rPr>
          <t>Stahlblechdicke:
0,55*
0,60
0,63
0,65
0,675
0,70
0,75
0,80
* nur mit Beschichtung HPS 200 verwenden</t>
        </r>
      </text>
    </comment>
    <comment ref="N23" authorId="1" shapeId="0" xr:uid="{42164333-67C4-497D-B3AF-AB133CB2C0A7}">
      <text>
        <r>
          <rPr>
            <sz val="9"/>
            <color indexed="81"/>
            <rFont val="Tahoma"/>
            <family val="2"/>
            <charset val="238"/>
          </rPr>
          <t>Beschichtung:
SP 25
SP 25
PVDF 25
PVDF 35
PUR 50
PVCF 150
HPS 200*
PRISMA
PRISMA ELEMENTS
Inox 304
Inox 316L
Inox 316
* mit Stahlblechdicke 0,55 mm verwenden</t>
        </r>
      </text>
    </comment>
    <comment ref="P23" authorId="1" shapeId="0" xr:uid="{85CE8D33-55C6-4008-8CDD-0050FA24B192}">
      <text>
        <r>
          <rPr>
            <b/>
            <sz val="9"/>
            <color indexed="81"/>
            <rFont val="Tahoma"/>
            <family val="2"/>
            <charset val="238"/>
          </rPr>
          <t>Profiltyp Seite A (Außenseite):
M
M8
S*
V*
V2*
G*
M3*
* nicht anwendbar bei
   abgerundeten Eckpaneelen</t>
        </r>
      </text>
    </comment>
    <comment ref="Q23" authorId="1" shapeId="0" xr:uid="{F52EC7D3-5466-48FC-9D5A-FB58C9716569}">
      <text>
        <r>
          <rPr>
            <b/>
            <sz val="9"/>
            <color indexed="81"/>
            <rFont val="Tahoma"/>
            <family val="2"/>
            <charset val="238"/>
          </rPr>
          <t>Stahlblechdicke:
0,45
0,50
0,55
0,60
0,63
0,65
0,675
0,70
0,75
0,80</t>
        </r>
      </text>
    </comment>
    <comment ref="R23" authorId="1" shapeId="0" xr:uid="{BE9635C7-BCD3-4DE6-BE06-AABAE9165601}">
      <text>
        <r>
          <rPr>
            <b/>
            <sz val="9"/>
            <color indexed="81"/>
            <rFont val="Tahoma"/>
            <family val="2"/>
            <charset val="238"/>
          </rPr>
          <t>Beschichtung:
SP 25
SP 25
PVDF 25
PVDF 35
PUR 50
PVCF 150
HPS 200
PRISMA
PRISMA ELEMENTS
Inox 304
Inox 316L
Inox 316</t>
        </r>
      </text>
    </comment>
    <comment ref="T23" authorId="1" shapeId="0" xr:uid="{F2C983BE-F217-4E9B-902F-2162F1ED607F}">
      <text>
        <r>
          <rPr>
            <b/>
            <sz val="9"/>
            <color indexed="81"/>
            <rFont val="Tahoma"/>
            <family val="2"/>
            <charset val="238"/>
          </rPr>
          <t>Profiltyp Seite B (Innenseite):
S
V
V2
G
M2</t>
        </r>
      </text>
    </comment>
    <comment ref="W23" authorId="0" shapeId="0" xr:uid="{307927A2-D224-45D6-8090-15CFCFAA4E2B}">
      <text>
        <r>
          <rPr>
            <b/>
            <sz val="9"/>
            <color indexed="81"/>
            <rFont val="Tahoma"/>
            <family val="2"/>
            <charset val="238"/>
          </rPr>
          <t xml:space="preserve">Priorität A wird als höchste Priorität zuerst produziert und geliefert.
Priorität B kann mit Priorität A kombiniert werden, um Produktions- und Lieferkapazitäten zu optimieren.
Priorität C kann bei Bedarf ebenfalls mit Priorität A und Priorität B kombiniert werden, um Produktions- und Lieferkapazitäten weiter zu optimieren, wird ansonsten jedoch zuletzt bearbeitet.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BF2158A0-120D-4DFC-AD16-5C926975426D}">
      <text>
        <r>
          <rPr>
            <b/>
            <sz val="9"/>
            <color indexed="81"/>
            <rFont val="Tahoma"/>
            <family val="2"/>
            <charset val="238"/>
          </rPr>
          <t>Automatische Befüllung
Daten im Excel-Blatt "FTV HL Panel" eintragen</t>
        </r>
      </text>
    </comment>
    <comment ref="D23" authorId="1" shapeId="0" xr:uid="{090C25ED-5B96-4FB3-8097-13C7DDCE1A55}">
      <text>
        <r>
          <rPr>
            <b/>
            <sz val="9"/>
            <color indexed="81"/>
            <rFont val="Tahoma"/>
            <family val="2"/>
            <charset val="238"/>
          </rPr>
          <t>Maß A [mm]:
Amin =T+150 mm
Amax = M-60-(T+150) mm</t>
        </r>
      </text>
    </comment>
    <comment ref="E23" authorId="1" shapeId="0" xr:uid="{77A3A7E6-9B19-4FC9-B329-DB8EAACE889A}">
      <text>
        <r>
          <rPr>
            <b/>
            <sz val="9"/>
            <color indexed="81"/>
            <rFont val="Tahoma"/>
            <family val="2"/>
            <charset val="238"/>
          </rPr>
          <t>Maß B [mm]:
Bmin =2×T+300 mm
Bmax = M-60-2×(T+150) mm</t>
        </r>
      </text>
    </comment>
    <comment ref="F23" authorId="1" shapeId="0" xr:uid="{B41EE5EE-FB33-419F-A815-D2184800F135}">
      <text>
        <r>
          <rPr>
            <b/>
            <sz val="9"/>
            <color indexed="81"/>
            <rFont val="Tahoma"/>
            <family val="2"/>
            <charset val="238"/>
          </rPr>
          <t>Maß C [mm]:
Amin =T+150 mm
Amax = M-60-(T+150) mm</t>
        </r>
      </text>
    </comment>
    <comment ref="G23" authorId="1" shapeId="0" xr:uid="{B8090ACF-C0DF-49C7-B567-85AE6FE12C9E}">
      <text>
        <r>
          <rPr>
            <b/>
            <sz val="9"/>
            <color indexed="81"/>
            <rFont val="Tahoma"/>
            <family val="2"/>
            <charset val="238"/>
          </rPr>
          <t>Länge (A+B+C):
(A+B+C)min = 4×T+600 mm
(A+B+C)max = M-60 mm</t>
        </r>
      </text>
    </comment>
    <comment ref="H23" authorId="1" shapeId="0" xr:uid="{5D9724E1-EEB0-491E-96DC-CE828F75F411}">
      <text>
        <r>
          <rPr>
            <b/>
            <sz val="9"/>
            <color indexed="81"/>
            <rFont val="Tahoma"/>
            <family val="2"/>
            <charset val="238"/>
          </rPr>
          <t>Winkel a [°]:
Biegewinkel: 90° bis 175°</t>
        </r>
      </text>
    </comment>
    <comment ref="I23" authorId="1" shapeId="0" xr:uid="{B7944C17-BCF6-4BE9-B703-650C34894C0A}">
      <text>
        <r>
          <rPr>
            <b/>
            <sz val="9"/>
            <color indexed="81"/>
            <rFont val="Tahoma"/>
            <family val="2"/>
            <charset val="238"/>
          </rPr>
          <t>Winkel c [°]:
Biegewinkel: 90° bis 175°</t>
        </r>
      </text>
    </comment>
    <comment ref="J23" authorId="1" shapeId="0" xr:uid="{32BC1951-8C82-4C1D-A62D-C0B1C26CEFEB}">
      <text>
        <r>
          <rPr>
            <b/>
            <sz val="9"/>
            <color indexed="81"/>
            <rFont val="Tahoma"/>
            <family val="2"/>
            <charset val="238"/>
          </rPr>
          <t>Länge L [mm]:
Lmin = 2000 mm
Lmax = 10000 mm (aufgrund von Biegeeinschränkungen)
Hinweis: Zuschnitte unter 2000 mm gegen Aufpreis</t>
        </r>
      </text>
    </comment>
    <comment ref="K23" authorId="1" shapeId="0" xr:uid="{114B8F68-DC1A-4E1E-B8CC-B70C6C0580F4}">
      <text>
        <r>
          <rPr>
            <b/>
            <sz val="9"/>
            <color indexed="81"/>
            <rFont val="Tahoma"/>
            <family val="2"/>
            <charset val="238"/>
          </rPr>
          <t>Dicke T [mm]:
50*, 60, 80, 100, 120, 133, 150, 172, 200, 220*, 240, 250*
*siehe Trimoterm Technische Spezifikation</t>
        </r>
      </text>
    </comment>
    <comment ref="L23" authorId="1" shapeId="0" xr:uid="{E71F3343-FD7B-4BA2-825E-2197602FC8FE}">
      <text>
        <r>
          <rPr>
            <b/>
            <sz val="9"/>
            <color indexed="81"/>
            <rFont val="Tahoma"/>
            <family val="2"/>
            <charset val="238"/>
          </rPr>
          <t>Modul M [mm]:
1000 mm Standardmodul
600 mm bis 1100 mm verfügbar</t>
        </r>
      </text>
    </comment>
    <comment ref="M23" authorId="1" shapeId="0" xr:uid="{6954D30C-A47F-4047-B9E2-9D2CB90F44BC}">
      <text>
        <r>
          <rPr>
            <b/>
            <sz val="9"/>
            <color indexed="81"/>
            <rFont val="Tahoma"/>
            <family val="2"/>
            <charset val="238"/>
          </rPr>
          <t>Paneeltyp:
FTV HL
*für andere Paneeltypen bitte ein separates Dokument verwenden</t>
        </r>
      </text>
    </comment>
    <comment ref="N23" authorId="1" shapeId="0" xr:uid="{426B437C-26AA-4E63-9DC6-FFE40CA45305}">
      <text>
        <r>
          <rPr>
            <b/>
            <sz val="9"/>
            <color indexed="81"/>
            <rFont val="Tahoma"/>
            <family val="2"/>
            <charset val="238"/>
          </rPr>
          <t>Kernart:
Power T
Power S
Perform R
Perform C</t>
        </r>
      </text>
    </comment>
    <comment ref="O23" authorId="1" shapeId="0" xr:uid="{0D46B020-7847-4176-83C7-2777305EB218}">
      <text>
        <r>
          <rPr>
            <b/>
            <sz val="9"/>
            <color indexed="81"/>
            <rFont val="Tahoma"/>
            <family val="2"/>
            <charset val="238"/>
          </rPr>
          <t>Stahlblechdicke:
0,55*
0,60
0,63
0,65
0,675
0,70
0,75
0,80
* nur mit Beschichtung HPS 200 verwenden</t>
        </r>
      </text>
    </comment>
    <comment ref="P23" authorId="1" shapeId="0" xr:uid="{4802B04E-BA2B-4EFE-9D3D-43DA3F33812C}">
      <text>
        <r>
          <rPr>
            <sz val="9"/>
            <color indexed="81"/>
            <rFont val="Tahoma"/>
            <family val="2"/>
            <charset val="238"/>
          </rPr>
          <t>Beschichtung:
SP 25
SP 25
PVDF 25
PVDF 35
PUR 50
PVCF 150
HPS 200*
PRISMA
PRISMA ELEMENTS
Inox 304
Inox 316L
Inox 316
* mit Stahlblechdicke 0,55 mm verwenden</t>
        </r>
      </text>
    </comment>
    <comment ref="R23" authorId="1" shapeId="0" xr:uid="{3156E269-E54C-40D1-86E7-6750C42A7B8A}">
      <text>
        <r>
          <rPr>
            <b/>
            <sz val="9"/>
            <color indexed="81"/>
            <rFont val="Tahoma"/>
            <family val="2"/>
            <charset val="238"/>
          </rPr>
          <t>Profiltyp Seite A (Außenseite):
M
M8
S*
V*
V2*
G*
M3*
* nicht anwendbar bei
   abgerundeten Eckpaneelen</t>
        </r>
      </text>
    </comment>
    <comment ref="S23" authorId="1" shapeId="0" xr:uid="{DB2200A4-7FEE-41DE-A047-5920AAB0C998}">
      <text>
        <r>
          <rPr>
            <b/>
            <sz val="9"/>
            <color indexed="81"/>
            <rFont val="Tahoma"/>
            <family val="2"/>
            <charset val="238"/>
          </rPr>
          <t>Stahlblechdicke:
0,45
0,50
0,55
0,60
0,63
0,65
0,675
0,70
0,75
0,80</t>
        </r>
      </text>
    </comment>
    <comment ref="T23" authorId="1" shapeId="0" xr:uid="{84A82ED4-6204-4937-AE93-65A0D7AB6775}">
      <text>
        <r>
          <rPr>
            <b/>
            <sz val="9"/>
            <color indexed="81"/>
            <rFont val="Tahoma"/>
            <family val="2"/>
            <charset val="238"/>
          </rPr>
          <t>Beschichtung:
SP 25
SP 25
PVDF 25
PVDF 35
PUR 50
PVCF 150
HPS 200
PRISMA
PRISMA ELEMENTS
Inox 304
Inox 316L
Inox 316</t>
        </r>
      </text>
    </comment>
    <comment ref="V23" authorId="1" shapeId="0" xr:uid="{EDADD7BF-2581-4B68-B166-5A3DB15D6F1A}">
      <text>
        <r>
          <rPr>
            <b/>
            <sz val="9"/>
            <color indexed="81"/>
            <rFont val="Tahoma"/>
            <family val="2"/>
            <charset val="238"/>
          </rPr>
          <t>Profiltyp Seite B (Innenseite):
S
V
V2
G
M2</t>
        </r>
      </text>
    </comment>
    <comment ref="Y23" authorId="0" shapeId="0" xr:uid="{2203E91F-3620-4941-82D5-7FB1BA8B4DCD}">
      <text>
        <r>
          <rPr>
            <b/>
            <sz val="9"/>
            <color indexed="81"/>
            <rFont val="Tahoma"/>
            <family val="2"/>
            <charset val="238"/>
          </rPr>
          <t xml:space="preserve">Priorität A wird als höchste Priorität zuerst produziert und geliefert.
Priorität B kann mit Priorität A kombiniert werden, um Produktions- und Lieferkapazitäten zu optimieren.
Priorität C kann bei Bedarf ebenfalls mit Priorität A und Priorität B kombiniert werden, um Produktions- und Lieferkapazitäten weiter zu optimieren, wird ansonsten jedoch zuletzt bearbeitet.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<sst xmlns="http://schemas.openxmlformats.org/spreadsheetml/2006/main" count="900" uniqueCount="219">
  <si>
    <t>Benutzerhandbuch</t>
  </si>
  <si>
    <t>Version</t>
  </si>
  <si>
    <t>Dokumenten‑ID: TID10DT111DE</t>
  </si>
  <si>
    <t>Profiltypen</t>
  </si>
  <si>
    <t>FASSADENPANEELE (FTV)</t>
  </si>
  <si>
    <t>Glattes Profil (G)</t>
  </si>
  <si>
    <t>A</t>
  </si>
  <si>
    <t>B</t>
  </si>
  <si>
    <t>S - Profil (S)</t>
  </si>
  <si>
    <t>X</t>
  </si>
  <si>
    <t>V - Profil (V, V2)</t>
  </si>
  <si>
    <t>Mikroliniert (M)</t>
  </si>
  <si>
    <t>Mikroliniert (M, M3, M8)</t>
  </si>
  <si>
    <t>Mikroliniert (M2)</t>
  </si>
  <si>
    <t>S - Profil (perforiert)</t>
  </si>
  <si>
    <t>Mikroliniert (M8)</t>
  </si>
  <si>
    <t>V – Profil (V)</t>
  </si>
  <si>
    <t>V - Profil (V2)</t>
  </si>
  <si>
    <t>Trapezprofil</t>
  </si>
  <si>
    <t>BEISPIEL ZUR PANEELMARKIERUNG:</t>
  </si>
  <si>
    <t>Trimoterm Perform C FTV-60/1000 MS</t>
  </si>
  <si>
    <t xml:space="preserve">Trimoterm </t>
  </si>
  <si>
    <t xml:space="preserve">Perform C </t>
  </si>
  <si>
    <t>FTV</t>
  </si>
  <si>
    <t>M</t>
  </si>
  <si>
    <t>S</t>
  </si>
  <si>
    <t>|</t>
  </si>
  <si>
    <t>Paneelfamilie</t>
  </si>
  <si>
    <t>Kerntyp</t>
  </si>
  <si>
    <t>Paneeltyp</t>
  </si>
  <si>
    <t>Dicke</t>
  </si>
  <si>
    <t>Modul</t>
  </si>
  <si>
    <t>A-Seite</t>
  </si>
  <si>
    <t>B-Seite</t>
  </si>
  <si>
    <t>(T)</t>
  </si>
  <si>
    <t>(M)</t>
  </si>
  <si>
    <t>(Außenseite)</t>
  </si>
  <si>
    <t>(Innenseite)</t>
  </si>
  <si>
    <t>Profiltyp</t>
  </si>
  <si>
    <t>Beispiel für Stahlblechmarkierung:</t>
  </si>
  <si>
    <t>extern: 0,55 mm SP 25 μm ANTHRAZIT</t>
  </si>
  <si>
    <t>- A-Seite (Außenseite): Dicke (0,55 mm) Beschichtungstyp (SP 25 μm) Farbe (ANTHRAZIT)</t>
  </si>
  <si>
    <t>Innen: 0,50 mm SP 25 μm GRAU WEISS</t>
  </si>
  <si>
    <t>- B-Seite (Innenseite): Dicke (0,50 mm) Beschichtungstyp (SP 25 μm) Farbe (GRAU WEISS)</t>
  </si>
  <si>
    <t>Referenzdokumente:</t>
  </si>
  <si>
    <t>Trimoterm Technical Specification</t>
  </si>
  <si>
    <t>Trimoterm Façade System FTV Invisio</t>
  </si>
  <si>
    <t>Trimoterm Fireproof Panels Brochure</t>
  </si>
  <si>
    <t>Packaging transport and storage for Trimo products</t>
  </si>
  <si>
    <t>Horizontal Façade System Trimoterm FTV</t>
  </si>
  <si>
    <t>Wie gibt man Daten ein und kopiert sie?</t>
  </si>
  <si>
    <t>Die in den Zellen eingegebenen Werte werden automatisch gegen Produktionsgrenzen validiert und</t>
  </si>
  <si>
    <t>anschließend mit Excel-Tools für "Datenvalidierungen" und "Bedingte Formatierung" formatiert.</t>
  </si>
  <si>
    <t>Wert eingeben</t>
  </si>
  <si>
    <t>Eingabe erforderlich.</t>
  </si>
  <si>
    <t>Wert OK</t>
  </si>
  <si>
    <t>Innerhalb der Grenzen.</t>
  </si>
  <si>
    <t>Berechenter Wert, nicht ändern.</t>
  </si>
  <si>
    <t>Innerhalb begrenzter Grenzen, siehe Kommentar.</t>
  </si>
  <si>
    <t>Der Wert ist nicht OK.</t>
  </si>
  <si>
    <t>Außerhalb der Grenzen/Kombo, Wert(e) ändern.</t>
  </si>
  <si>
    <t>Wie kopiert man Daten?</t>
  </si>
  <si>
    <t>Um Daten (innerhalb desselben Blatts oder zwischen Blättern) zu kopieren, ist es wichtig, "Kopieren" und "Einfügen &gt; Werte" zu verwenden.</t>
  </si>
  <si>
    <t>Alle Validierungen und bedingten Formatierungen in den Zellen(n) zu behalten, in denen man einfügt.</t>
  </si>
  <si>
    <t>Haftungsausschluss</t>
  </si>
  <si>
    <t>Der Hauptzweck und einziger Zweck dieses Dokuments ist es, externen Designern eine Schnittlistentabelle mit integrierten Einschränkungen bereitzustellen. Die Trimo Group hält das volle Urheberrecht an den in diesem Dokument bereitgestellten Informationen und Details. Professionelle Sorgfalt wurde gewaltsam geleistet, um sicherzustellen, dass Informationen/Details korrekt, vollständig und nicht irreführend sind, jedoch übernimmt Trimo, einschließlich seiner Tochtergesellschaften, keine Verantwortung oder Haftung für Fehler oder Informationen, die als irreführend eingestuft werden. Informationen/Details in diesem Dokument dienen ausschließlich allgemeinen Zwecken. Die Nutzung erfolgt auf eigene Initiative und die Verantwortung für die Einhaltung lokaler Gesetze. Unter keinen Umständen haftet Trimo für Verluste oder Schäden, einschließlich ohne Verweigerung, indirekter oder daraus resultierender Verluste oder Schäden oder jeglicher Verluste oder Schäden, die sich aus Verlustgewinn aus oder im Zusammenhang mit der Nutzung dieses Dokuments ergeben. Jegliche Gleichungsänderung dieses Dokuments oder Instruktionstextes ist strengstens verboten. Alle von der Trimo Group veröffentlichten Informationen unterliegen einer kontinuierlichen Weiterentwicklung, und die in diesem Dokument enthaltenen Informationen und Details sind zum Zeitpunkt der Ausgabe aktuell. Es liegt in der Verantwortung des Nutzers, die aktuellsten Informationen von Trimo zu erhalten, wenn Informationen/Details für ein bestimmtes Projekt verwendet werden. Die letzte Version des Dokuments ist auf www.trimo-group.com verfügbar. Die neueste Version eines veröffentlichten Dokuments in englischer Sprache hat Vorrang vor anderen übersetzten Dokumenten.</t>
  </si>
  <si>
    <t>Stückliste</t>
  </si>
  <si>
    <t>FTV HL Wand‑/Fassadenpaneel</t>
  </si>
  <si>
    <t>Projektname:</t>
  </si>
  <si>
    <t>Das verdeckte Befestigungssystem Trimoterm FTV HL bietet ein sauberes Fassadenbild ohne sichtbare Befestigungen. Trimoterm-Paneele mit verdeckter Fuge sind hauptsächlich für die vertikale Montage vorgesehen, können jedoch unter bestimmten Bedingungen auch für horizontale Montagen verwendet werden.</t>
  </si>
  <si>
    <t>Projektreferenz:</t>
  </si>
  <si>
    <t>Kundenname:</t>
  </si>
  <si>
    <t>Kundenbestellung Nr.:</t>
  </si>
  <si>
    <t>Trimo-Bestellung Nr.:</t>
  </si>
  <si>
    <t>Stückliste Nr.:</t>
  </si>
  <si>
    <t>Überarbeitung:</t>
  </si>
  <si>
    <t>Datum:</t>
  </si>
  <si>
    <t xml:space="preserve">Panel lengths range up to 14m. </t>
  </si>
  <si>
    <t xml:space="preserve">Standard panel width is 1000 mm. </t>
  </si>
  <si>
    <t>Gebäude/Einheit:</t>
  </si>
  <si>
    <t>Nichtstandardmäßige Paneelbreiten können auf Sonderwunsch gefertigt werden.</t>
  </si>
  <si>
    <t>Paneeldaten</t>
  </si>
  <si>
    <t>Paneelmaße</t>
  </si>
  <si>
    <t>Stahlblech Seite A (Außenseite)</t>
  </si>
  <si>
    <t>Stahlblech Seite B (Innenseite)</t>
  </si>
  <si>
    <t>Anmerkung</t>
  </si>
  <si>
    <t>Menge</t>
  </si>
  <si>
    <t>Priorität</t>
  </si>
  <si>
    <t>Fassade/Phase</t>
  </si>
  <si>
    <t>Position</t>
  </si>
  <si>
    <t>Menge
Q [PCS]</t>
  </si>
  <si>
    <t>Länge
L [mm]</t>
  </si>
  <si>
    <t>Dicke
T [mm]</t>
  </si>
  <si>
    <t>Modul
M [mm]</t>
  </si>
  <si>
    <t>Dicke 
(Seite A) [mm]</t>
  </si>
  <si>
    <t>Beschichtungstyp 
(Seite A)</t>
  </si>
  <si>
    <t>Farbe 
(Seite A)</t>
  </si>
  <si>
    <t>Profiltyp 
(Seite A)</t>
  </si>
  <si>
    <t>Dicke 
(Seite B) [mm]</t>
  </si>
  <si>
    <t>Beschichtungstyp 
(Seite B)</t>
  </si>
  <si>
    <t>Farbe 
(Seite B)</t>
  </si>
  <si>
    <t>Profiltyp 
(Seite B)</t>
  </si>
  <si>
    <t>Gesamt
Q×L×M [m2]</t>
  </si>
  <si>
    <t>FTV HL</t>
  </si>
  <si>
    <t>Achse-1/Phase-1</t>
  </si>
  <si>
    <t>P01</t>
  </si>
  <si>
    <t>Power T</t>
  </si>
  <si>
    <t>SP 25</t>
  </si>
  <si>
    <t>RAL 1234</t>
  </si>
  <si>
    <t>Beispieldaten, bitte löschen</t>
  </si>
  <si>
    <t>Priorität A</t>
  </si>
  <si>
    <t>Total [m2]</t>
  </si>
  <si>
    <t>Zubehör für die Montage FTV HL:</t>
  </si>
  <si>
    <t>(30009193)</t>
  </si>
  <si>
    <t>FTV HL Unterlegscheibe L = 300 mm</t>
  </si>
  <si>
    <t>Stk.</t>
  </si>
  <si>
    <t>(5010094)</t>
  </si>
  <si>
    <t>FTV HL Dichtung PE 38.5 × 11.8 × 40</t>
  </si>
  <si>
    <t>*nur für horizontale Montage</t>
  </si>
  <si>
    <t>Die in den Zellen eingegebenen Werte werden automatisch gegen Produktionsgrenzen validiert und anschließend formatiert.</t>
  </si>
  <si>
    <t>Alle Validierungen und bedingten Formatierungen in den Zellen, in denen man einfügt (siehe Anweisungen), zu behalten.</t>
  </si>
  <si>
    <t>Referenzdokumente</t>
  </si>
  <si>
    <t>FTV HL L‑Ecke (quer)</t>
  </si>
  <si>
    <t>Trimoterm FTV HL (Invisio) scharfkantige L‑Form‑Ecke (quer) – Zuschnittliste</t>
  </si>
  <si>
    <t>Das Prinzip zur Gestaltung der Seiten der gezeigten Eckelemente ist eine Grundrissansicht der vier Ecken eines Gebäudes mit Seitenbezeichnungen.</t>
  </si>
  <si>
    <t>Eckmaße</t>
  </si>
  <si>
    <t>A [mm]</t>
  </si>
  <si>
    <t>B [mm]</t>
  </si>
  <si>
    <t>Winkel
[°]</t>
  </si>
  <si>
    <t>Maße
L=A+B [mm]</t>
  </si>
  <si>
    <t>Abmessungsprüfung für Trimoterm FTV HL (Invisio) scharfkantige L‑Form‑Ecke (quer)</t>
  </si>
  <si>
    <t>Geben Sie T, A und B ein, um zu prüfen, ob die Abmessungen der Ecke innerhalb der Grenze liegen:</t>
  </si>
  <si>
    <t>T [mm]</t>
  </si>
  <si>
    <t>A+B [mm]</t>
  </si>
  <si>
    <t>Min</t>
  </si>
  <si>
    <t>Max</t>
  </si>
  <si>
    <t>FTV HL U‑Ecke (quer)</t>
  </si>
  <si>
    <t>C [mm]</t>
  </si>
  <si>
    <t>Winkel
a [°]</t>
  </si>
  <si>
    <t>Winkel
c [°]</t>
  </si>
  <si>
    <t>Abmessung 
L = A + B + C [mm]</t>
  </si>
  <si>
    <t>Achse-2/Phase-1</t>
  </si>
  <si>
    <t>Abmessungsprüfung für Trimoterm FTV HL (Invisio) scharfkantige U‑Form‑Ecke (quer)</t>
  </si>
  <si>
    <t>Geben Sie T, A, B und C ein, um zu prüfen, ob die Abmessungen der Ecke innerhalb der Grenzen liegen:</t>
  </si>
  <si>
    <t>A+B+C [mm]</t>
  </si>
  <si>
    <t>FTV HL L‑Ecke (längs)_Schnittkanten</t>
  </si>
  <si>
    <t>Maße
A+B [mm]</t>
  </si>
  <si>
    <t>Abmessungsprüfung für Trimoterm FTV HL (Invisio) L‑Ecke (längs)_Schnitt</t>
  </si>
  <si>
    <t>Geben Sie T, A, B und M ein, um zu prüfen, ob die Abmessungen der Ecke innerhalb der Grenzen liegen:</t>
  </si>
  <si>
    <t>M [mm]</t>
  </si>
  <si>
    <t>FTV HL L‑Ecke (längs)_Nut/Feder‑Kanten</t>
  </si>
  <si>
    <t>Abmessungsprüfung für Trimoterm FTV HL (Invisio) L‑Ecke (längs)_Voll</t>
  </si>
  <si>
    <t>FTV HL gerundete L‑Ecke (längs)</t>
  </si>
  <si>
    <t>Anwendbarkeit des Stahlblechprofils:</t>
  </si>
  <si>
    <t>+ machbar | - nicht machbar</t>
  </si>
  <si>
    <t>Abmessungsprüfung für Trimoterm FTV HL (Invisio) gerundete L‑Ecke (längs)</t>
  </si>
  <si>
    <t>FTV HL gerundete U‑Ecke (längs)</t>
  </si>
  <si>
    <t>Maße
A+B+C [mm]</t>
  </si>
  <si>
    <t>Abmessungsprüfung für Trimoterm FTV HL (Invisio) gerundete U‑Ecke (längs)</t>
  </si>
  <si>
    <t>Geben Sie T, A, B, C und M ein, um zu prüfen, ob die Abmessungen der Ecke innerhalb der Grenzen liegen:</t>
  </si>
  <si>
    <t>Stahlblechdicke</t>
  </si>
  <si>
    <t>FTV HL scharfe L‑Ecke (quer)</t>
  </si>
  <si>
    <t>DICKE - T</t>
  </si>
  <si>
    <t>50 - 250 mm</t>
  </si>
  <si>
    <t>(A + B) min</t>
  </si>
  <si>
    <t>2*T + 300 mm</t>
  </si>
  <si>
    <t>(A + B) max</t>
  </si>
  <si>
    <t>3.000 mm</t>
  </si>
  <si>
    <t>A min = B min</t>
  </si>
  <si>
    <t>T + 150 mm</t>
  </si>
  <si>
    <t>A max (B max)</t>
  </si>
  <si>
    <t>1.000 mm</t>
  </si>
  <si>
    <t>B max (A max)</t>
  </si>
  <si>
    <t>2.000 mm</t>
  </si>
  <si>
    <t>FTV HL scharfe U‑Ecke (quer)</t>
  </si>
  <si>
    <t>L – Paneelmodul</t>
  </si>
  <si>
    <t>600 - 1200 mm</t>
  </si>
  <si>
    <t>(A + B + C) max</t>
  </si>
  <si>
    <t>B min</t>
  </si>
  <si>
    <t>300 mm + 2T</t>
  </si>
  <si>
    <t>A min (C min)</t>
  </si>
  <si>
    <t>A max (B max = C max)</t>
  </si>
  <si>
    <t>FTV HL L‑Ecke (längs)_Schnitt</t>
  </si>
  <si>
    <t>50 - 150 mm</t>
  </si>
  <si>
    <t>PANEELLÄNGE - L</t>
  </si>
  <si>
    <t>max. 8.000 mm</t>
  </si>
  <si>
    <t>A min (B min)</t>
  </si>
  <si>
    <t>(Modul - 60 mm) - (T + 150 mm)</t>
  </si>
  <si>
    <t>(A+B) min</t>
  </si>
  <si>
    <t>(A+B) max</t>
  </si>
  <si>
    <t>Modul – 60 mm</t>
  </si>
  <si>
    <t>FTV HL L‑Ecke (längs)_Voll</t>
  </si>
  <si>
    <t>Modul - (T - 150 mm)</t>
  </si>
  <si>
    <t>(A+B)</t>
  </si>
  <si>
    <t>FTV HL runde L‑Ecke (längs)</t>
  </si>
  <si>
    <t>600 - 1.200 mm</t>
  </si>
  <si>
    <t>L</t>
  </si>
  <si>
    <t>10.000 mm</t>
  </si>
  <si>
    <t>FTV HL runde U‑Ecke (längs)</t>
  </si>
  <si>
    <t>50 - 133 mm</t>
  </si>
  <si>
    <t>800 - 1.200 mm</t>
  </si>
  <si>
    <t>A min</t>
  </si>
  <si>
    <t>C min = 150 mm + T</t>
  </si>
  <si>
    <t>SCHARF GEKANTET</t>
  </si>
  <si>
    <t>QUER</t>
  </si>
  <si>
    <t>GERUNDET</t>
  </si>
  <si>
    <t>LÄNGS</t>
  </si>
  <si>
    <t>Datum</t>
  </si>
  <si>
    <t>Was ist neu</t>
  </si>
  <si>
    <t>1.0</t>
  </si>
  <si>
    <t>Release</t>
  </si>
  <si>
    <t>1.1</t>
  </si>
  <si>
    <t>Added sheet: "FTV HL L corner (longi)_Full"</t>
  </si>
  <si>
    <t>1.2</t>
  </si>
  <si>
    <t>List of Steel sheet thickness was made (to avoid issues with comma and dot)
Geometrical limits was correctet to align with Trimoterm FTV Book</t>
  </si>
  <si>
    <t>1.3</t>
  </si>
  <si>
    <t>Priority column was added.</t>
  </si>
  <si>
    <t>1.4</t>
  </si>
  <si>
    <t>Document translated to DE and 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</si>
</sst>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0.000"/>
  </numFmts>
  <fonts count="38">
    <font>
      <sz val="11"/>
      <color theme="1"/>
      <name val="Arial"/>
      <family val="2"/>
      <charset val="238"/>
      <scheme val="minor"/>
    </font>
    <font>
      <sz val="11"/>
      <color theme="1"/>
      <name val="Arial"/>
      <family val="2"/>
      <charset val="238"/>
      <scheme val="minor"/>
    </font>
    <font>
      <b/>
      <sz val="11"/>
      <color theme="1"/>
      <name val="Arial"/>
      <family val="2"/>
      <charset val="238"/>
      <scheme val="minor"/>
    </font>
    <font>
      <sz val="11"/>
      <name val="Arial"/>
      <family val="2"/>
      <charset val="238"/>
      <scheme val="minor"/>
    </font>
    <font>
      <sz val="8"/>
      <name val="Arial"/>
      <family val="2"/>
      <charset val="238"/>
      <scheme val="minor"/>
    </font>
    <font>
      <sz val="10"/>
      <name val="Arial"/>
      <family val="2"/>
    </font>
    <font>
      <u/>
      <sz val="11"/>
      <color theme="10"/>
      <name val="Arial"/>
      <family val="2"/>
      <charset val="238"/>
      <scheme val="minor"/>
    </font>
    <font>
      <b/>
      <sz val="12"/>
      <color theme="1"/>
      <name val="Arial"/>
      <family val="2"/>
      <charset val="238"/>
      <scheme val="minor"/>
    </font>
    <font>
      <sz val="9"/>
      <color indexed="81"/>
      <name val="Tahoma"/>
      <family val="2"/>
      <charset val="238"/>
    </font>
    <font>
      <b/>
      <sz val="9"/>
      <color indexed="81"/>
      <name val="Tahoma"/>
      <family val="2"/>
      <charset val="238"/>
    </font>
    <font>
      <sz val="11"/>
      <color theme="5"/>
      <name val="Arial"/>
      <family val="2"/>
      <charset val="238"/>
      <scheme val="minor"/>
    </font>
    <font>
      <sz val="11"/>
      <color theme="7"/>
      <name val="Arial"/>
      <family val="2"/>
      <charset val="238"/>
      <scheme val="minor"/>
    </font>
    <font>
      <sz val="11"/>
      <color theme="6"/>
      <name val="Arial"/>
      <family val="2"/>
      <charset val="238"/>
      <scheme val="minor"/>
    </font>
    <font>
      <b/>
      <sz val="11"/>
      <name val="Arial"/>
      <family val="2"/>
      <charset val="238"/>
      <scheme val="minor"/>
    </font>
    <font>
      <sz val="10"/>
      <color theme="1"/>
      <name val="Arial"/>
      <family val="2"/>
      <charset val="238"/>
      <scheme val="minor"/>
    </font>
    <font>
      <strike/>
      <sz val="11"/>
      <color theme="1"/>
      <name val="Arial"/>
      <family val="2"/>
      <charset val="238"/>
      <scheme val="minor"/>
    </font>
    <font>
      <strike/>
      <sz val="11"/>
      <name val="Arial"/>
      <family val="2"/>
      <charset val="238"/>
      <scheme val="minor"/>
    </font>
    <font>
      <sz val="11"/>
      <color theme="4"/>
      <name val="Arial"/>
      <family val="2"/>
      <charset val="238"/>
      <scheme val="minor"/>
    </font>
    <font>
      <b/>
      <sz val="11"/>
      <color rgb="FF000000"/>
      <name val="Arial"/>
      <family val="2"/>
      <charset val="238"/>
      <scheme val="minor"/>
    </font>
    <font>
      <sz val="20"/>
      <color theme="1"/>
      <name val="Aptos"/>
      <family val="2"/>
    </font>
    <font>
      <i/>
      <sz val="9"/>
      <color theme="1" tint="0.499984740745262"/>
      <name val="Arial"/>
      <family val="2"/>
      <charset val="238"/>
      <scheme val="minor"/>
    </font>
    <font>
      <b/>
      <sz val="12"/>
      <color theme="1"/>
      <name val="Aptos"/>
      <family val="2"/>
    </font>
    <font>
      <i/>
      <sz val="11"/>
      <color theme="1" tint="0.499984740745262"/>
      <name val="Arial"/>
      <family val="2"/>
      <charset val="238"/>
      <scheme val="minor"/>
    </font>
    <font>
      <sz val="11"/>
      <color theme="1"/>
      <name val="Aptos"/>
      <family val="2"/>
    </font>
    <font>
      <sz val="9"/>
      <color theme="1" tint="0.499984740745262"/>
      <name val="Arial"/>
      <family val="2"/>
      <charset val="238"/>
      <scheme val="minor"/>
    </font>
    <font>
      <sz val="8"/>
      <color theme="1" tint="0.499984740745262"/>
      <name val="Arial"/>
      <family val="2"/>
      <charset val="238"/>
      <scheme val="minor"/>
    </font>
    <font>
      <sz val="11"/>
      <color theme="1"/>
      <name val="Aptos Light"/>
      <family val="2"/>
    </font>
    <font>
      <b/>
      <sz val="12"/>
      <color theme="1" tint="4.9989318521683403E-2"/>
      <name val="Aptos"/>
      <family val="2"/>
    </font>
    <font>
      <i/>
      <sz val="11"/>
      <color theme="1"/>
      <name val="Arial"/>
      <family val="2"/>
      <charset val="238"/>
      <scheme val="minor"/>
    </font>
    <font>
      <b/>
      <sz val="9"/>
      <color theme="1" tint="0.249977111117893"/>
      <name val="Arial"/>
      <family val="2"/>
      <charset val="238"/>
      <scheme val="minor"/>
    </font>
    <font>
      <sz val="11"/>
      <color theme="1" tint="0.249977111117893"/>
      <name val="Arial"/>
      <family val="2"/>
      <charset val="238"/>
      <scheme val="minor"/>
    </font>
    <font>
      <sz val="10"/>
      <color theme="1" tint="0.249977111117893"/>
      <name val="Arial"/>
      <family val="2"/>
      <charset val="238"/>
      <scheme val="minor"/>
    </font>
    <font>
      <b/>
      <sz val="10"/>
      <color theme="1" tint="0.249977111117893"/>
      <name val="Arial"/>
      <family val="2"/>
      <charset val="238"/>
      <scheme val="minor"/>
    </font>
    <font>
      <sz val="9"/>
      <color theme="1" tint="0.249977111117893"/>
      <name val="Arial"/>
      <family val="2"/>
      <charset val="238"/>
      <scheme val="minor"/>
    </font>
    <font>
      <b/>
      <sz val="11"/>
      <color theme="1" tint="0.249977111117893"/>
      <name val="Arial"/>
      <family val="2"/>
      <charset val="238"/>
      <scheme val="minor"/>
    </font>
    <font>
      <b/>
      <sz val="8"/>
      <color theme="1" tint="0.249977111117893"/>
      <name val="Arial"/>
      <family val="2"/>
      <charset val="238"/>
      <scheme val="minor"/>
    </font>
    <font>
      <b/>
      <sz val="10"/>
      <color theme="1" tint="0.499984740745262"/>
      <name val="Arial"/>
      <family val="2"/>
      <charset val="238"/>
      <scheme val="minor"/>
    </font>
    <font>
      <sz val="9"/>
      <color theme="1"/>
      <name val="Arial"/>
      <family val="2"/>
      <charset val="238"/>
      <scheme val="minor"/>
    </font>
  </fonts>
  <fills count="12">
    <fill>
      <patternFill patternType="none"/>
    </fill>
    <fill>
      <patternFill patternType="gray125"/>
    </fill>
    <fill>
      <patternFill patternType="solid">
        <fgColor theme="7" tint="0.79998168889431442"/>
        <bgColor indexed="64"/>
      </patternFill>
    </fill>
    <fill>
      <patternFill patternType="solid">
        <fgColor theme="6"/>
        <bgColor indexed="64"/>
      </patternFill>
    </fill>
    <fill>
      <patternFill patternType="solid">
        <fgColor theme="2"/>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0"/>
        <bgColor indexed="64"/>
      </patternFill>
    </fill>
    <fill>
      <patternFill patternType="solid">
        <fgColor rgb="FFD1D2D4"/>
        <bgColor indexed="64"/>
      </patternFill>
    </fill>
    <fill>
      <patternFill patternType="solid">
        <fgColor rgb="FFE6E7E9"/>
        <bgColor indexed="64"/>
      </patternFill>
    </fill>
    <fill>
      <patternFill patternType="solid">
        <fgColor theme="0"/>
        <bgColor rgb="FF000000"/>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theme="0"/>
      </left>
      <right style="medium">
        <color theme="0"/>
      </right>
      <top style="medium">
        <color theme="0"/>
      </top>
      <bottom style="medium">
        <color theme="0"/>
      </bottom>
      <diagonal/>
    </border>
    <border>
      <left style="thin">
        <color indexed="64"/>
      </left>
      <right style="thin">
        <color indexed="64"/>
      </right>
      <top/>
      <bottom style="thin">
        <color rgb="FF000000"/>
      </bottom>
      <diagonal/>
    </border>
    <border>
      <left/>
      <right/>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op>
      <bottom style="thin">
        <color theme="0"/>
      </bottom>
      <diagonal/>
    </border>
    <border>
      <left/>
      <right/>
      <top style="thin">
        <color theme="0"/>
      </top>
      <bottom/>
      <diagonal/>
    </border>
  </borders>
  <cellStyleXfs count="5">
    <xf numFmtId="0" fontId="0" fillId="0" borderId="0"/>
    <xf numFmtId="0" fontId="5" fillId="0" borderId="0"/>
    <xf numFmtId="164" fontId="1" fillId="0" borderId="0" applyFont="0" applyFill="0" applyBorder="0" applyAlignment="0" applyProtection="0"/>
    <xf numFmtId="0" fontId="6" fillId="0" borderId="0" applyNumberFormat="0" applyFill="0" applyBorder="0" applyAlignment="0" applyProtection="0"/>
    <xf numFmtId="164" fontId="1" fillId="0" borderId="0" applyFont="0" applyFill="0" applyBorder="0" applyAlignment="0" applyProtection="0"/>
  </cellStyleXfs>
  <cellXfs count="139">
    <xf numFmtId="0" fontId="0" fillId="0" borderId="0" xfId="0"/>
    <xf numFmtId="0" fontId="2" fillId="0" borderId="0" xfId="0" applyFont="1"/>
    <xf numFmtId="0" fontId="7" fillId="0" borderId="0" xfId="0" applyFont="1"/>
    <xf numFmtId="0" fontId="0" fillId="2" borderId="0" xfId="0" applyFill="1"/>
    <xf numFmtId="0" fontId="0" fillId="0" borderId="1" xfId="0" applyBorder="1"/>
    <xf numFmtId="0" fontId="0" fillId="4" borderId="1" xfId="0" applyFill="1" applyBorder="1" applyAlignment="1" applyProtection="1">
      <alignment horizontal="center"/>
      <protection locked="0"/>
    </xf>
    <xf numFmtId="0" fontId="3" fillId="4" borderId="1" xfId="0" applyFont="1" applyFill="1" applyBorder="1" applyAlignment="1" applyProtection="1">
      <alignment horizontal="center"/>
      <protection locked="0"/>
    </xf>
    <xf numFmtId="1" fontId="0" fillId="4" borderId="1" xfId="0" applyNumberFormat="1" applyFill="1" applyBorder="1" applyAlignment="1" applyProtection="1">
      <alignment horizontal="center"/>
      <protection locked="0"/>
    </xf>
    <xf numFmtId="0" fontId="0" fillId="4" borderId="1" xfId="0" applyFill="1" applyBorder="1" applyProtection="1">
      <protection locked="0"/>
    </xf>
    <xf numFmtId="0" fontId="3" fillId="3" borderId="1" xfId="0" applyFont="1" applyFill="1" applyBorder="1" applyAlignment="1" applyProtection="1">
      <alignment horizontal="center"/>
      <protection locked="0"/>
    </xf>
    <xf numFmtId="0" fontId="0" fillId="3" borderId="0" xfId="0" applyFill="1"/>
    <xf numFmtId="0" fontId="0" fillId="4" borderId="0" xfId="0" applyFill="1"/>
    <xf numFmtId="0" fontId="0" fillId="5" borderId="0" xfId="0" applyFill="1"/>
    <xf numFmtId="2" fontId="0" fillId="4" borderId="2" xfId="0" applyNumberFormat="1" applyFill="1" applyBorder="1" applyAlignment="1" applyProtection="1">
      <alignment horizontal="center"/>
      <protection locked="0"/>
    </xf>
    <xf numFmtId="2" fontId="0" fillId="4" borderId="1" xfId="0" applyNumberFormat="1" applyFill="1" applyBorder="1" applyAlignment="1" applyProtection="1">
      <alignment horizontal="center"/>
      <protection locked="0"/>
    </xf>
    <xf numFmtId="0" fontId="0" fillId="4" borderId="1" xfId="0" applyFill="1" applyBorder="1"/>
    <xf numFmtId="0" fontId="0" fillId="3" borderId="1" xfId="0" applyFill="1" applyBorder="1"/>
    <xf numFmtId="0" fontId="0" fillId="2" borderId="1" xfId="0" applyFill="1" applyBorder="1"/>
    <xf numFmtId="0" fontId="0" fillId="5" borderId="1" xfId="0" applyFill="1" applyBorder="1"/>
    <xf numFmtId="0" fontId="2" fillId="0" borderId="1" xfId="0" applyFont="1" applyBorder="1" applyProtection="1">
      <protection locked="0"/>
    </xf>
    <xf numFmtId="0" fontId="19" fillId="0" borderId="0" xfId="0" applyFont="1"/>
    <xf numFmtId="49" fontId="20" fillId="0" borderId="0" xfId="0" applyNumberFormat="1" applyFont="1" applyAlignment="1">
      <alignment horizontal="right" vertical="top"/>
    </xf>
    <xf numFmtId="0" fontId="21" fillId="0" borderId="0" xfId="0" applyFont="1"/>
    <xf numFmtId="0" fontId="22" fillId="0" borderId="0" xfId="0" applyFont="1"/>
    <xf numFmtId="0" fontId="23" fillId="0" borderId="0" xfId="0" applyFont="1"/>
    <xf numFmtId="0" fontId="23" fillId="0" borderId="0" xfId="0" applyFont="1" applyAlignment="1">
      <alignment horizontal="center"/>
    </xf>
    <xf numFmtId="14" fontId="23" fillId="0" borderId="0" xfId="0" applyNumberFormat="1" applyFont="1" applyAlignment="1">
      <alignment horizontal="center"/>
    </xf>
    <xf numFmtId="0" fontId="23" fillId="0" borderId="0" xfId="0" quotePrefix="1" applyFont="1"/>
    <xf numFmtId="0" fontId="20" fillId="0" borderId="0" xfId="0" applyFont="1" applyAlignment="1">
      <alignment horizontal="left" vertical="top"/>
    </xf>
    <xf numFmtId="0" fontId="24" fillId="0" borderId="0" xfId="0" applyFont="1"/>
    <xf numFmtId="0" fontId="25" fillId="0" borderId="0" xfId="0" applyFont="1" applyAlignment="1">
      <alignment vertical="top"/>
    </xf>
    <xf numFmtId="0" fontId="26" fillId="4" borderId="3" xfId="0" applyFont="1" applyFill="1" applyBorder="1" applyProtection="1">
      <protection hidden="1"/>
    </xf>
    <xf numFmtId="0" fontId="26" fillId="4" borderId="4" xfId="0" applyFont="1" applyFill="1" applyBorder="1" applyProtection="1">
      <protection hidden="1"/>
    </xf>
    <xf numFmtId="0" fontId="0" fillId="4" borderId="4" xfId="0" applyFill="1" applyBorder="1" applyAlignment="1" applyProtection="1">
      <alignment horizontal="center"/>
      <protection locked="0"/>
    </xf>
    <xf numFmtId="165" fontId="0" fillId="3" borderId="3" xfId="0" applyNumberFormat="1" applyFill="1" applyBorder="1" applyProtection="1">
      <protection locked="0"/>
    </xf>
    <xf numFmtId="0" fontId="15" fillId="4" borderId="8" xfId="0" applyFont="1" applyFill="1" applyBorder="1" applyAlignment="1" applyProtection="1">
      <alignment horizontal="center"/>
      <protection locked="0"/>
    </xf>
    <xf numFmtId="0" fontId="15" fillId="4" borderId="9" xfId="0" applyFont="1" applyFill="1" applyBorder="1" applyAlignment="1" applyProtection="1">
      <alignment horizontal="center"/>
      <protection locked="0"/>
    </xf>
    <xf numFmtId="0" fontId="16" fillId="4" borderId="9" xfId="0" applyFont="1" applyFill="1" applyBorder="1" applyAlignment="1" applyProtection="1">
      <alignment horizontal="center"/>
      <protection locked="0"/>
    </xf>
    <xf numFmtId="1" fontId="15" fillId="4" borderId="9" xfId="0" applyNumberFormat="1" applyFont="1" applyFill="1" applyBorder="1" applyAlignment="1" applyProtection="1">
      <alignment horizontal="center"/>
      <protection locked="0"/>
    </xf>
    <xf numFmtId="2" fontId="15" fillId="4" borderId="9" xfId="0" applyNumberFormat="1" applyFont="1" applyFill="1" applyBorder="1" applyAlignment="1" applyProtection="1">
      <alignment horizontal="center"/>
      <protection locked="0"/>
    </xf>
    <xf numFmtId="0" fontId="15" fillId="4" borderId="9" xfId="0" applyFont="1" applyFill="1" applyBorder="1" applyProtection="1">
      <protection locked="0"/>
    </xf>
    <xf numFmtId="165" fontId="15" fillId="3" borderId="10" xfId="0" applyNumberFormat="1" applyFont="1" applyFill="1" applyBorder="1" applyProtection="1">
      <protection locked="0"/>
    </xf>
    <xf numFmtId="0" fontId="22" fillId="6" borderId="1" xfId="0" applyFont="1" applyFill="1" applyBorder="1" applyAlignment="1" applyProtection="1">
      <alignment wrapText="1"/>
      <protection hidden="1"/>
    </xf>
    <xf numFmtId="0" fontId="0" fillId="0" borderId="0" xfId="0" applyProtection="1">
      <protection hidden="1"/>
    </xf>
    <xf numFmtId="0" fontId="2" fillId="0" borderId="0" xfId="0" applyFont="1" applyProtection="1">
      <protection hidden="1"/>
    </xf>
    <xf numFmtId="0" fontId="27" fillId="0" borderId="0" xfId="0" applyFont="1" applyProtection="1">
      <protection hidden="1"/>
    </xf>
    <xf numFmtId="0" fontId="7" fillId="0" borderId="0" xfId="0" applyFont="1" applyProtection="1">
      <protection hidden="1"/>
    </xf>
    <xf numFmtId="0" fontId="19" fillId="0" borderId="0" xfId="0" applyFont="1" applyProtection="1">
      <protection hidden="1"/>
    </xf>
    <xf numFmtId="49" fontId="20" fillId="0" borderId="0" xfId="0" applyNumberFormat="1" applyFont="1" applyAlignment="1" applyProtection="1">
      <alignment horizontal="right" vertical="top"/>
      <protection hidden="1"/>
    </xf>
    <xf numFmtId="0" fontId="20" fillId="0" borderId="0" xfId="0" applyFont="1" applyAlignment="1" applyProtection="1">
      <alignment horizontal="left" vertical="top"/>
      <protection hidden="1"/>
    </xf>
    <xf numFmtId="0" fontId="16" fillId="3" borderId="9" xfId="0" applyFont="1" applyFill="1" applyBorder="1" applyAlignment="1" applyProtection="1">
      <alignment horizontal="center"/>
      <protection locked="0"/>
    </xf>
    <xf numFmtId="2" fontId="15" fillId="4" borderId="13" xfId="0" applyNumberFormat="1" applyFont="1"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4" borderId="13" xfId="0" applyFill="1" applyBorder="1" applyAlignment="1" applyProtection="1">
      <alignment horizontal="center"/>
      <protection locked="0"/>
    </xf>
    <xf numFmtId="0" fontId="3" fillId="4" borderId="13" xfId="0" applyFont="1" applyFill="1" applyBorder="1" applyAlignment="1" applyProtection="1">
      <alignment horizontal="center"/>
      <protection locked="0"/>
    </xf>
    <xf numFmtId="0" fontId="3" fillId="3" borderId="13" xfId="0" applyFont="1" applyFill="1" applyBorder="1" applyAlignment="1" applyProtection="1">
      <alignment horizontal="center"/>
      <protection locked="0"/>
    </xf>
    <xf numFmtId="165" fontId="0" fillId="3" borderId="11" xfId="0" applyNumberFormat="1" applyFill="1" applyBorder="1" applyProtection="1">
      <protection locked="0"/>
    </xf>
    <xf numFmtId="0" fontId="0" fillId="4" borderId="13" xfId="0" applyFill="1" applyBorder="1" applyAlignment="1" applyProtection="1">
      <alignment horizontal="right"/>
      <protection locked="0"/>
    </xf>
    <xf numFmtId="0" fontId="0" fillId="0" borderId="0" xfId="0" applyProtection="1">
      <protection locked="0"/>
    </xf>
    <xf numFmtId="0" fontId="2" fillId="0" borderId="0" xfId="0" applyFont="1" applyProtection="1">
      <protection locked="0"/>
    </xf>
    <xf numFmtId="0" fontId="7" fillId="0" borderId="0" xfId="0" applyFont="1" applyProtection="1">
      <protection locked="0"/>
    </xf>
    <xf numFmtId="0" fontId="0" fillId="0" borderId="1" xfId="0" applyBorder="1" applyProtection="1">
      <protection locked="0"/>
    </xf>
    <xf numFmtId="0" fontId="26" fillId="4" borderId="3" xfId="0" applyFont="1" applyFill="1" applyBorder="1" applyProtection="1">
      <protection locked="0"/>
    </xf>
    <xf numFmtId="0" fontId="14"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right"/>
      <protection locked="0"/>
    </xf>
    <xf numFmtId="165" fontId="0" fillId="0" borderId="0" xfId="0" applyNumberFormat="1" applyProtection="1">
      <protection locked="0"/>
    </xf>
    <xf numFmtId="0" fontId="18" fillId="0" borderId="0" xfId="0" applyFont="1" applyProtection="1">
      <protection locked="0"/>
    </xf>
    <xf numFmtId="165" fontId="2" fillId="0" borderId="0" xfId="0" applyNumberFormat="1" applyFont="1" applyProtection="1">
      <protection locked="0"/>
    </xf>
    <xf numFmtId="0" fontId="0" fillId="4" borderId="0" xfId="0" applyFill="1" applyProtection="1">
      <protection locked="0"/>
    </xf>
    <xf numFmtId="0" fontId="0" fillId="3" borderId="1" xfId="0" applyFill="1" applyBorder="1" applyProtection="1">
      <protection locked="0"/>
    </xf>
    <xf numFmtId="0" fontId="0" fillId="3" borderId="0" xfId="0" applyFill="1" applyProtection="1">
      <protection locked="0"/>
    </xf>
    <xf numFmtId="0" fontId="0" fillId="2" borderId="1" xfId="0" applyFill="1" applyBorder="1" applyProtection="1">
      <protection locked="0"/>
    </xf>
    <xf numFmtId="0" fontId="0" fillId="2" borderId="0" xfId="0" applyFill="1" applyProtection="1">
      <protection locked="0"/>
    </xf>
    <xf numFmtId="0" fontId="0" fillId="5" borderId="1" xfId="0" applyFill="1" applyBorder="1" applyProtection="1">
      <protection locked="0"/>
    </xf>
    <xf numFmtId="0" fontId="0" fillId="5" borderId="0" xfId="0" applyFill="1" applyProtection="1">
      <protection locked="0"/>
    </xf>
    <xf numFmtId="0" fontId="6" fillId="0" borderId="0" xfId="3" applyProtection="1">
      <protection locked="0"/>
    </xf>
    <xf numFmtId="0" fontId="13"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protection locked="0"/>
    </xf>
    <xf numFmtId="0" fontId="17" fillId="4" borderId="1" xfId="0" applyFont="1" applyFill="1" applyBorder="1" applyAlignment="1" applyProtection="1">
      <alignment horizontal="center"/>
      <protection locked="0"/>
    </xf>
    <xf numFmtId="0" fontId="10" fillId="0" borderId="0" xfId="0" applyFont="1" applyAlignment="1" applyProtection="1">
      <alignment horizontal="center"/>
      <protection locked="0"/>
    </xf>
    <xf numFmtId="0" fontId="12" fillId="0" borderId="0" xfId="0" applyFont="1" applyProtection="1">
      <protection locked="0"/>
    </xf>
    <xf numFmtId="0" fontId="11" fillId="0" borderId="0" xfId="0" applyFont="1" applyAlignment="1" applyProtection="1">
      <alignment horizontal="center"/>
      <protection locked="0"/>
    </xf>
    <xf numFmtId="0" fontId="0" fillId="0" borderId="1" xfId="0" applyBorder="1" applyProtection="1">
      <protection hidden="1"/>
    </xf>
    <xf numFmtId="0" fontId="0" fillId="4" borderId="4" xfId="0" applyFill="1" applyBorder="1" applyProtection="1">
      <protection hidden="1"/>
    </xf>
    <xf numFmtId="0" fontId="2" fillId="3" borderId="6" xfId="0" applyFont="1" applyFill="1" applyBorder="1" applyAlignment="1" applyProtection="1">
      <alignment vertical="center" wrapText="1"/>
      <protection hidden="1"/>
    </xf>
    <xf numFmtId="0" fontId="2" fillId="3" borderId="2" xfId="0" applyFont="1" applyFill="1" applyBorder="1" applyAlignment="1" applyProtection="1">
      <alignment vertical="center" wrapText="1"/>
      <protection hidden="1"/>
    </xf>
    <xf numFmtId="0" fontId="2" fillId="3" borderId="7" xfId="0" applyFont="1" applyFill="1" applyBorder="1" applyAlignment="1" applyProtection="1">
      <alignment vertical="center" wrapText="1"/>
      <protection hidden="1"/>
    </xf>
    <xf numFmtId="0" fontId="0" fillId="7" borderId="1" xfId="0" applyFill="1" applyBorder="1" applyProtection="1">
      <protection locked="0"/>
    </xf>
    <xf numFmtId="0" fontId="24" fillId="0" borderId="0" xfId="0" applyFont="1" applyProtection="1">
      <protection locked="0"/>
    </xf>
    <xf numFmtId="0" fontId="20" fillId="6" borderId="0" xfId="0" quotePrefix="1" applyFont="1" applyFill="1" applyAlignment="1" applyProtection="1">
      <alignment horizontal="right"/>
      <protection hidden="1"/>
    </xf>
    <xf numFmtId="0" fontId="28" fillId="6" borderId="0" xfId="0" applyFont="1" applyFill="1" applyProtection="1">
      <protection hidden="1"/>
    </xf>
    <xf numFmtId="0" fontId="0" fillId="6" borderId="0" xfId="0" applyFill="1" applyAlignment="1" applyProtection="1">
      <alignment horizontal="center"/>
      <protection hidden="1"/>
    </xf>
    <xf numFmtId="0" fontId="0" fillId="6" borderId="0" xfId="0" applyFill="1" applyProtection="1">
      <protection hidden="1"/>
    </xf>
    <xf numFmtId="0" fontId="3" fillId="6" borderId="0" xfId="0" applyFont="1" applyFill="1" applyProtection="1">
      <protection hidden="1"/>
    </xf>
    <xf numFmtId="16" fontId="23" fillId="0" borderId="0" xfId="0" quotePrefix="1" applyNumberFormat="1" applyFont="1"/>
    <xf numFmtId="0" fontId="29" fillId="8" borderId="14" xfId="0" applyFont="1" applyFill="1" applyBorder="1" applyAlignment="1">
      <alignment horizontal="left" vertical="center"/>
    </xf>
    <xf numFmtId="0" fontId="24" fillId="9" borderId="14" xfId="0" applyFont="1" applyFill="1" applyBorder="1" applyAlignment="1">
      <alignment vertical="center"/>
    </xf>
    <xf numFmtId="0" fontId="23" fillId="0" borderId="0" xfId="0" quotePrefix="1" applyFont="1" applyAlignment="1">
      <alignment vertical="top"/>
    </xf>
    <xf numFmtId="14" fontId="23" fillId="0" borderId="0" xfId="0" applyNumberFormat="1" applyFont="1" applyAlignment="1">
      <alignment horizontal="center" vertical="top"/>
    </xf>
    <xf numFmtId="0" fontId="23" fillId="0" borderId="0" xfId="0" applyFont="1" applyAlignment="1">
      <alignment vertical="top" wrapText="1"/>
    </xf>
    <xf numFmtId="0" fontId="0" fillId="0" borderId="13" xfId="0" applyBorder="1" applyProtection="1">
      <protection locked="0"/>
    </xf>
    <xf numFmtId="0" fontId="22" fillId="6" borderId="1" xfId="0" applyFont="1" applyFill="1" applyBorder="1" applyAlignment="1" applyProtection="1">
      <alignment horizontal="center" wrapText="1"/>
      <protection hidden="1"/>
    </xf>
    <xf numFmtId="0" fontId="0" fillId="7" borderId="2" xfId="0" applyFill="1" applyBorder="1" applyAlignment="1" applyProtection="1">
      <alignment horizontal="center"/>
      <protection locked="0"/>
    </xf>
    <xf numFmtId="0" fontId="2" fillId="3" borderId="15" xfId="0" applyFont="1" applyFill="1" applyBorder="1" applyAlignment="1" applyProtection="1">
      <alignment vertical="center" wrapText="1"/>
      <protection hidden="1"/>
    </xf>
    <xf numFmtId="0" fontId="0" fillId="10" borderId="2" xfId="0" applyFill="1" applyBorder="1" applyAlignment="1" applyProtection="1">
      <alignment horizontal="center"/>
      <protection locked="0"/>
    </xf>
    <xf numFmtId="0" fontId="30" fillId="0" borderId="0" xfId="0" applyFont="1" applyProtection="1">
      <protection locked="0"/>
    </xf>
    <xf numFmtId="0" fontId="31" fillId="0" borderId="0" xfId="0" applyFont="1" applyProtection="1">
      <protection locked="0"/>
    </xf>
    <xf numFmtId="0" fontId="31" fillId="0" borderId="0" xfId="0" quotePrefix="1" applyFont="1" applyProtection="1">
      <protection locked="0"/>
    </xf>
    <xf numFmtId="0" fontId="32" fillId="0" borderId="0" xfId="0" applyFont="1" applyAlignment="1" applyProtection="1">
      <alignment horizontal="center"/>
      <protection locked="0"/>
    </xf>
    <xf numFmtId="0" fontId="30" fillId="0" borderId="0" xfId="0" applyFont="1" applyAlignment="1" applyProtection="1">
      <alignment horizontal="center"/>
      <protection locked="0"/>
    </xf>
    <xf numFmtId="0" fontId="31" fillId="0" borderId="0" xfId="0" applyFont="1" applyAlignment="1" applyProtection="1">
      <alignment horizontal="center" vertical="top"/>
      <protection locked="0"/>
    </xf>
    <xf numFmtId="0" fontId="31" fillId="0" borderId="0" xfId="0" applyFont="1" applyAlignment="1" applyProtection="1">
      <alignment horizontal="center" vertical="top" wrapText="1"/>
      <protection locked="0"/>
    </xf>
    <xf numFmtId="0" fontId="31" fillId="0" borderId="0" xfId="0" applyFont="1" applyAlignment="1" applyProtection="1">
      <alignment vertical="top" wrapText="1"/>
      <protection locked="0"/>
    </xf>
    <xf numFmtId="0" fontId="31" fillId="0" borderId="0" xfId="0" applyFont="1"/>
    <xf numFmtId="0" fontId="34" fillId="0" borderId="0" xfId="0" applyFont="1"/>
    <xf numFmtId="0" fontId="32" fillId="11" borderId="16" xfId="0" applyFont="1" applyFill="1" applyBorder="1"/>
    <xf numFmtId="0" fontId="34" fillId="11" borderId="16" xfId="0" applyFont="1" applyFill="1" applyBorder="1"/>
    <xf numFmtId="0" fontId="30" fillId="0" borderId="17" xfId="0" applyFont="1" applyBorder="1" applyAlignment="1">
      <alignment horizontal="center"/>
    </xf>
    <xf numFmtId="0" fontId="31" fillId="11" borderId="18" xfId="0" applyFont="1" applyFill="1" applyBorder="1"/>
    <xf numFmtId="0" fontId="30" fillId="11" borderId="18" xfId="0" applyFont="1" applyFill="1" applyBorder="1"/>
    <xf numFmtId="0" fontId="35" fillId="0" borderId="17" xfId="0" applyFont="1" applyBorder="1" applyAlignment="1">
      <alignment horizontal="center"/>
    </xf>
    <xf numFmtId="0" fontId="0" fillId="11" borderId="18" xfId="0" applyFill="1" applyBorder="1"/>
    <xf numFmtId="0" fontId="35" fillId="0" borderId="17" xfId="0" applyFont="1" applyBorder="1"/>
    <xf numFmtId="0" fontId="0" fillId="11" borderId="19" xfId="0" applyFill="1" applyBorder="1"/>
    <xf numFmtId="0" fontId="29" fillId="8" borderId="0" xfId="0" applyFont="1" applyFill="1" applyAlignment="1">
      <alignment horizontal="center" vertical="center"/>
    </xf>
    <xf numFmtId="0" fontId="24" fillId="9" borderId="0" xfId="0" applyFont="1" applyFill="1" applyAlignment="1">
      <alignment vertical="center"/>
    </xf>
    <xf numFmtId="0" fontId="36" fillId="9" borderId="0" xfId="0" applyFont="1" applyFill="1" applyAlignment="1">
      <alignment vertical="center"/>
    </xf>
    <xf numFmtId="0" fontId="37" fillId="0" borderId="0" xfId="0" applyFont="1" applyProtection="1">
      <protection locked="0"/>
    </xf>
    <xf numFmtId="0" fontId="37" fillId="0" borderId="0" xfId="0" applyFont="1" applyAlignment="1" applyProtection="1">
      <alignment horizontal="left" vertical="top" wrapText="1"/>
      <protection locked="0"/>
    </xf>
    <xf numFmtId="0" fontId="14" fillId="0" borderId="0" xfId="0" applyFont="1" applyAlignment="1">
      <alignment vertical="top" wrapText="1"/>
    </xf>
    <xf numFmtId="0" fontId="33" fillId="0" borderId="0" xfId="0" applyFont="1" applyAlignment="1" applyProtection="1">
      <alignment horizontal="left" vertical="top" wrapText="1"/>
      <protection locked="0"/>
    </xf>
    <xf numFmtId="0" fontId="31" fillId="0" borderId="0" xfId="0" applyFont="1" applyAlignment="1" applyProtection="1">
      <alignment horizontal="left" vertical="top" wrapText="1"/>
      <protection locked="0"/>
    </xf>
    <xf numFmtId="0" fontId="31" fillId="0" borderId="0" xfId="0" applyFont="1" applyAlignment="1" applyProtection="1">
      <alignment horizontal="center" vertical="top" wrapText="1"/>
      <protection locked="0"/>
    </xf>
    <xf numFmtId="0" fontId="22" fillId="6" borderId="1" xfId="0" applyFont="1" applyFill="1" applyBorder="1" applyAlignment="1" applyProtection="1">
      <protection hidden="1"/>
    </xf>
    <xf numFmtId="0" fontId="22" fillId="6" borderId="3" xfId="0" applyFont="1" applyFill="1" applyBorder="1" applyAlignment="1" applyProtection="1">
      <protection hidden="1"/>
    </xf>
    <xf numFmtId="0" fontId="22" fillId="6" borderId="5" xfId="0" applyFont="1" applyFill="1" applyBorder="1" applyAlignment="1" applyProtection="1">
      <protection hidden="1"/>
    </xf>
    <xf numFmtId="0" fontId="22" fillId="6" borderId="4" xfId="0" applyFont="1" applyFill="1" applyBorder="1" applyAlignment="1" applyProtection="1">
      <protection hidden="1"/>
    </xf>
  </cellXfs>
  <cellStyles count="5">
    <cellStyle name="Hiperpovezava" xfId="3" builtinId="8"/>
    <cellStyle name="Navadno" xfId="0" builtinId="0"/>
    <cellStyle name="Navadno 2" xfId="1" xr:uid="{72D3395D-0A2B-4FCF-8922-38190F5FEAFF}"/>
    <cellStyle name="Valuta 2" xfId="2" xr:uid="{6B8BD843-5F8A-4D76-8274-2AFF45DEA726}"/>
    <cellStyle name="Valuta 2 2" xfId="4" xr:uid="{B00934D5-ADE5-4C4E-B7B1-22C9A16CA10D}"/>
  </cellStyles>
  <dxfs count="575">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border outline="0">
        <bottom style="thin">
          <color indexed="64"/>
        </bottom>
      </border>
    </dxf>
    <dxf>
      <border outline="0">
        <left style="thin">
          <color indexed="64"/>
        </left>
        <right style="thin">
          <color indexed="64"/>
        </right>
        <top style="thin">
          <color indexed="64"/>
        </top>
        <bottom style="thin">
          <color indexed="64"/>
        </bottom>
      </border>
    </dxf>
    <dxf>
      <protection locked="0" hidden="0"/>
    </dxf>
    <dxf>
      <fill>
        <patternFill patternType="solid">
          <fgColor indexed="64"/>
          <bgColor theme="2"/>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border outline="0">
        <bottom style="thin">
          <color indexed="64"/>
        </bottom>
      </border>
    </dxf>
    <dxf>
      <border outline="0">
        <left style="thin">
          <color indexed="64"/>
        </left>
        <right style="thin">
          <color indexed="64"/>
        </right>
        <top style="thin">
          <color indexed="64"/>
        </top>
        <bottom style="thin">
          <color indexed="64"/>
        </bottom>
      </border>
    </dxf>
    <dxf>
      <protection locked="0" hidden="0"/>
    </dxf>
    <dxf>
      <fill>
        <patternFill patternType="solid">
          <fgColor indexed="64"/>
          <bgColor theme="2"/>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rgb="FF000000"/>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border outline="0">
        <bottom style="thin">
          <color rgb="FF000000"/>
        </bottom>
      </border>
    </dxf>
    <dxf>
      <border outline="0">
        <left style="thin">
          <color rgb="FF000000"/>
        </left>
        <right style="thin">
          <color rgb="FF000000"/>
        </right>
        <top style="thin">
          <color rgb="FF000000"/>
        </top>
        <bottom style="thin">
          <color rgb="FF000000"/>
        </bottom>
      </border>
    </dxf>
    <dxf>
      <protection locked="0" hidden="0"/>
    </dxf>
    <dxf>
      <fill>
        <patternFill patternType="solid">
          <fgColor rgb="FF000000"/>
          <bgColor rgb="FFE7E6E6"/>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bgColor theme="7" tint="0.79998168889431442"/>
        </patternFill>
      </fill>
    </dxf>
    <dxf>
      <fill>
        <patternFill>
          <bgColor rgb="FFFFC7CE"/>
        </patternFill>
      </fill>
    </dxf>
    <dxf>
      <fill>
        <patternFill>
          <bgColor rgb="FFFFC7CE"/>
        </patternFill>
      </fill>
    </dxf>
    <dxf>
      <fill>
        <patternFill patternType="solid">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CCC"/>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border outline="0">
        <bottom style="thin">
          <color indexed="64"/>
        </bottom>
      </border>
    </dxf>
    <dxf>
      <border outline="0">
        <left style="thin">
          <color indexed="64"/>
        </left>
        <right style="thin">
          <color indexed="64"/>
        </right>
        <top style="thin">
          <color indexed="64"/>
        </top>
        <bottom style="thin">
          <color indexed="64"/>
        </bottom>
      </border>
    </dxf>
    <dxf>
      <protection locked="0" hidden="0"/>
    </dxf>
    <dxf>
      <fill>
        <patternFill patternType="solid">
          <fgColor indexed="64"/>
          <bgColor theme="2"/>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CCC"/>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border outline="0">
        <bottom style="thin">
          <color indexed="64"/>
        </bottom>
      </border>
    </dxf>
    <dxf>
      <border outline="0">
        <left style="thin">
          <color indexed="64"/>
        </left>
        <right style="thin">
          <color indexed="64"/>
        </right>
        <top style="thin">
          <color indexed="64"/>
        </top>
        <bottom style="thin">
          <color indexed="64"/>
        </bottom>
      </border>
    </dxf>
    <dxf>
      <protection locked="0" hidden="0"/>
    </dxf>
    <dxf>
      <fill>
        <patternFill patternType="solid">
          <fgColor indexed="64"/>
          <bgColor theme="2"/>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border outline="0">
        <bottom style="thin">
          <color indexed="64"/>
        </bottom>
      </border>
    </dxf>
    <dxf>
      <border outline="0">
        <left style="thin">
          <color indexed="64"/>
        </left>
        <right style="thin">
          <color indexed="64"/>
        </right>
        <top style="thin">
          <color indexed="64"/>
        </top>
        <bottom style="thin">
          <color indexed="64"/>
        </bottom>
      </border>
    </dxf>
    <dxf>
      <protection locked="0" hidden="0"/>
    </dxf>
    <dxf>
      <fill>
        <patternFill patternType="solid">
          <fgColor indexed="64"/>
          <bgColor theme="2"/>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protection locked="0" hidden="0"/>
    </dxf>
    <dxf>
      <fill>
        <patternFill patternType="solid">
          <fgColor indexed="64"/>
          <bgColor theme="2"/>
        </patternFill>
      </fill>
      <alignment horizontal="center" vertical="bottom" textRotation="0" wrapText="0" indent="0" justifyLastLine="0" shrinkToFit="0" readingOrder="0"/>
      <protection locked="0" hidden="0"/>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bgColor rgb="FFFFC7CE"/>
        </patternFill>
      </fill>
    </dxf>
    <dxf>
      <fill>
        <patternFill patternType="solid">
          <bgColor rgb="FFFFC7CE"/>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patternType="none">
          <bgColor auto="1"/>
        </patternFill>
      </fill>
    </dxf>
  </dxfs>
  <tableStyles count="0" defaultTableStyle="TableStyleMedium2" defaultPivotStyle="PivotStyleLight16"/>
  <colors>
    <mruColors>
      <color rgb="FFFFC7CE"/>
      <color rgb="FF0563C1"/>
      <color rgb="FFFFCCCC"/>
      <color rgb="FF99CCFF"/>
      <color rgb="FFCCFFFF"/>
      <color rgb="FFCCECFF"/>
      <color rgb="FF0000FF"/>
      <color rgb="FF990000"/>
      <color rgb="FF9C000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280-4191-81AA-F58244C19AEE}"/>
              </c:ext>
            </c:extLst>
          </c:dPt>
          <c:dLbls>
            <c:dLbl>
              <c:idx val="0"/>
              <c:tx>
                <c:rich>
                  <a:bodyPr/>
                  <a:lstStyle/>
                  <a:p>
                    <a:fld id="{F457C428-5FE6-4571-9A71-C74964CC046B}" type="XVALUE">
                      <a:rPr lang="en-US" b="1"/>
                      <a:pPr/>
                      <a:t>[]</a:t>
                    </a:fld>
                    <a:r>
                      <a:rPr lang="en-US" baseline="0"/>
                      <a:t>; </a:t>
                    </a:r>
                    <a:fld id="{481B6CF1-F652-4EEB-B4B7-6F9A67ED017B}" type="YVALUE">
                      <a:rPr lang="en-US" b="1" baseline="0"/>
                      <a:pPr/>
                      <a:t>[]</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280-4191-81AA-F58244C19AEE}"/>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L-Eckelement (quer)'!$C$65</c:f>
              <c:numCache>
                <c:formatCode>General</c:formatCode>
                <c:ptCount val="1"/>
                <c:pt idx="0">
                  <c:v>1000</c:v>
                </c:pt>
              </c:numCache>
            </c:numRef>
          </c:xVal>
          <c:yVal>
            <c:numRef>
              <c:f>'FTV HL L-Eckelement (quer)'!$D$65</c:f>
              <c:numCache>
                <c:formatCode>General</c:formatCode>
                <c:ptCount val="1"/>
                <c:pt idx="0">
                  <c:v>1000</c:v>
                </c:pt>
              </c:numCache>
            </c:numRef>
          </c:yVal>
          <c:smooth val="0"/>
          <c:extLst>
            <c:ext xmlns:c16="http://schemas.microsoft.com/office/drawing/2014/chart" uri="{C3380CC4-5D6E-409C-BE32-E72D297353CC}">
              <c16:uniqueId val="{00000002-5280-4191-81AA-F58244C19AEE}"/>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L-Eckelement (quer)'!$C$69:$C$74</c:f>
              <c:numCache>
                <c:formatCode>General</c:formatCode>
                <c:ptCount val="6"/>
                <c:pt idx="0">
                  <c:v>300</c:v>
                </c:pt>
                <c:pt idx="1">
                  <c:v>300</c:v>
                </c:pt>
                <c:pt idx="2">
                  <c:v>1000</c:v>
                </c:pt>
                <c:pt idx="3">
                  <c:v>2000</c:v>
                </c:pt>
                <c:pt idx="4">
                  <c:v>2000</c:v>
                </c:pt>
                <c:pt idx="5">
                  <c:v>300</c:v>
                </c:pt>
              </c:numCache>
            </c:numRef>
          </c:xVal>
          <c:yVal>
            <c:numRef>
              <c:f>'FTV HL L-Eckelement (quer)'!$D$69:$D$74</c:f>
              <c:numCache>
                <c:formatCode>General</c:formatCode>
                <c:ptCount val="6"/>
                <c:pt idx="0">
                  <c:v>300</c:v>
                </c:pt>
                <c:pt idx="1">
                  <c:v>2000</c:v>
                </c:pt>
                <c:pt idx="2">
                  <c:v>2000</c:v>
                </c:pt>
                <c:pt idx="3">
                  <c:v>1000</c:v>
                </c:pt>
                <c:pt idx="4">
                  <c:v>300</c:v>
                </c:pt>
                <c:pt idx="5">
                  <c:v>300</c:v>
                </c:pt>
              </c:numCache>
            </c:numRef>
          </c:yVal>
          <c:smooth val="0"/>
          <c:extLst>
            <c:ext xmlns:c16="http://schemas.microsoft.com/office/drawing/2014/chart" uri="{C3380CC4-5D6E-409C-BE32-E72D297353CC}">
              <c16:uniqueId val="{00000003-5280-4191-81AA-F58244C19AEE}"/>
            </c:ext>
          </c:extLst>
        </c:ser>
        <c:dLbls>
          <c:showLegendKey val="0"/>
          <c:showVal val="0"/>
          <c:showCatName val="0"/>
          <c:showSerName val="0"/>
          <c:showPercent val="0"/>
          <c:showBubbleSize val="0"/>
        </c:dLbls>
        <c:axId val="943585919"/>
        <c:axId val="943587839"/>
      </c:scatterChart>
      <c:val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valAx>
      <c:valAx>
        <c:axId val="943587839"/>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HL U-Eckelement (quer)'!$C$64:$E$64</c:f>
              <c:strCache>
                <c:ptCount val="3"/>
                <c:pt idx="0">
                  <c:v>A [mm]</c:v>
                </c:pt>
                <c:pt idx="1">
                  <c:v>B [mm]</c:v>
                </c:pt>
                <c:pt idx="2">
                  <c:v>C [mm]</c:v>
                </c:pt>
              </c:strCache>
            </c:strRef>
          </c:cat>
          <c:val>
            <c:numRef>
              <c:f>'FTV HL U-Eckelement (quer)'!$C$66:$E$66</c:f>
              <c:numCache>
                <c:formatCode>General</c:formatCode>
                <c:ptCount val="3"/>
                <c:pt idx="0">
                  <c:v>270</c:v>
                </c:pt>
                <c:pt idx="1">
                  <c:v>540</c:v>
                </c:pt>
                <c:pt idx="2">
                  <c:v>270</c:v>
                </c:pt>
              </c:numCache>
            </c:numRef>
          </c:val>
          <c:extLst>
            <c:ext xmlns:c16="http://schemas.microsoft.com/office/drawing/2014/chart" uri="{C3380CC4-5D6E-409C-BE32-E72D297353CC}">
              <c16:uniqueId val="{00000000-14C5-455C-B11F-D2124905298F}"/>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alpha val="99000"/>
                </a:schemeClr>
              </a:solidFill>
              <a:round/>
            </a:ln>
            <a:effectLst/>
          </c:spPr>
          <c:marker>
            <c:symbol val="circle"/>
            <c:size val="8"/>
            <c:spPr>
              <a:solidFill>
                <a:schemeClr val="accent1"/>
              </a:solidFill>
              <a:ln w="9525" cap="sq">
                <a:solidFill>
                  <a:schemeClr val="accent1"/>
                </a:solidFill>
                <a:round/>
              </a:ln>
              <a:effectLst/>
            </c:spPr>
          </c:marker>
          <c:dPt>
            <c:idx val="1"/>
            <c:marker>
              <c:symbol val="circle"/>
              <c:size val="8"/>
              <c:spPr>
                <a:solidFill>
                  <a:schemeClr val="accent1"/>
                </a:solidFill>
                <a:ln w="9525" cap="sq">
                  <a:solidFill>
                    <a:schemeClr val="accent1"/>
                  </a:solidFill>
                  <a:round/>
                </a:ln>
                <a:effectLst/>
              </c:spPr>
            </c:marker>
            <c:bubble3D val="0"/>
            <c:spPr>
              <a:ln w="19050" cap="rnd">
                <a:solidFill>
                  <a:schemeClr val="accent1">
                    <a:alpha val="99000"/>
                  </a:schemeClr>
                </a:solidFill>
                <a:round/>
              </a:ln>
              <a:effectLst/>
            </c:spPr>
            <c:extLst>
              <c:ext xmlns:c16="http://schemas.microsoft.com/office/drawing/2014/chart" uri="{C3380CC4-5D6E-409C-BE32-E72D297353CC}">
                <c16:uniqueId val="{00000002-14C5-455C-B11F-D2124905298F}"/>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HL U-Eckelement (quer)'!$C$64:$E$64</c:f>
              <c:strCache>
                <c:ptCount val="3"/>
                <c:pt idx="0">
                  <c:v>A [mm]</c:v>
                </c:pt>
                <c:pt idx="1">
                  <c:v>B [mm]</c:v>
                </c:pt>
                <c:pt idx="2">
                  <c:v>C [mm]</c:v>
                </c:pt>
              </c:strCache>
            </c:strRef>
          </c:cat>
          <c:val>
            <c:numRef>
              <c:f>'FTV HL U-Eckelement (quer)'!$C$65:$E$65</c:f>
              <c:numCache>
                <c:formatCode>General</c:formatCode>
                <c:ptCount val="3"/>
                <c:pt idx="0">
                  <c:v>800</c:v>
                </c:pt>
                <c:pt idx="1">
                  <c:v>800</c:v>
                </c:pt>
                <c:pt idx="2">
                  <c:v>800</c:v>
                </c:pt>
              </c:numCache>
            </c:numRef>
          </c:val>
          <c:extLst>
            <c:ext xmlns:c16="http://schemas.microsoft.com/office/drawing/2014/chart" uri="{C3380CC4-5D6E-409C-BE32-E72D297353CC}">
              <c16:uniqueId val="{00000003-14C5-455C-B11F-D2124905298F}"/>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HL U-Eckelement (quer)'!$C$64:$E$64</c:f>
              <c:strCache>
                <c:ptCount val="3"/>
                <c:pt idx="0">
                  <c:v>A [mm]</c:v>
                </c:pt>
                <c:pt idx="1">
                  <c:v>B [mm]</c:v>
                </c:pt>
                <c:pt idx="2">
                  <c:v>C [mm]</c:v>
                </c:pt>
              </c:strCache>
            </c:strRef>
          </c:cat>
          <c:val>
            <c:numRef>
              <c:f>'FTV HL U-Eckelement (quer)'!$C$67:$E$67</c:f>
              <c:numCache>
                <c:formatCode>General</c:formatCode>
                <c:ptCount val="3"/>
                <c:pt idx="0">
                  <c:v>1000</c:v>
                </c:pt>
                <c:pt idx="1">
                  <c:v>1000</c:v>
                </c:pt>
                <c:pt idx="2">
                  <c:v>1000</c:v>
                </c:pt>
              </c:numCache>
            </c:numRef>
          </c:val>
          <c:extLst>
            <c:ext xmlns:c16="http://schemas.microsoft.com/office/drawing/2014/chart" uri="{C3380CC4-5D6E-409C-BE32-E72D297353CC}">
              <c16:uniqueId val="{00000004-14C5-455C-B11F-D2124905298F}"/>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F025-4C57-B064-60E49BB92632}"/>
              </c:ext>
            </c:extLst>
          </c:dPt>
          <c:dLbls>
            <c:dLbl>
              <c:idx val="0"/>
              <c:tx>
                <c:rich>
                  <a:bodyPr/>
                  <a:lstStyle/>
                  <a:p>
                    <a:fld id="{F457C428-5FE6-4571-9A71-C74964CC046B}" type="XVALUE">
                      <a:rPr lang="en-US" b="1"/>
                      <a:pPr/>
                      <a:t>[]</a:t>
                    </a:fld>
                    <a:r>
                      <a:rPr lang="en-US" baseline="0"/>
                      <a:t>; </a:t>
                    </a:r>
                    <a:fld id="{481B6CF1-F652-4EEB-B4B7-6F9A67ED017B}" type="YVALUE">
                      <a:rPr lang="en-US" b="1" baseline="0"/>
                      <a:pPr/>
                      <a:t>[]</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025-4C57-B064-60E49BB92632}"/>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L-Eckel. (längs)_schnitt'!$C$65</c:f>
              <c:numCache>
                <c:formatCode>General</c:formatCode>
                <c:ptCount val="1"/>
                <c:pt idx="0">
                  <c:v>400</c:v>
                </c:pt>
              </c:numCache>
            </c:numRef>
          </c:xVal>
          <c:yVal>
            <c:numRef>
              <c:f>'FTV HL L-Eckel. (längs)_schnitt'!$D$65</c:f>
              <c:numCache>
                <c:formatCode>General</c:formatCode>
                <c:ptCount val="1"/>
                <c:pt idx="0">
                  <c:v>400</c:v>
                </c:pt>
              </c:numCache>
            </c:numRef>
          </c:yVal>
          <c:smooth val="0"/>
          <c:extLst>
            <c:ext xmlns:c16="http://schemas.microsoft.com/office/drawing/2014/chart" uri="{C3380CC4-5D6E-409C-BE32-E72D297353CC}">
              <c16:uniqueId val="{00000002-F025-4C57-B064-60E49BB92632}"/>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L-Eckel. (längs)_schnitt'!$C$69:$C$72</c:f>
              <c:numCache>
                <c:formatCode>General</c:formatCode>
                <c:ptCount val="4"/>
                <c:pt idx="0">
                  <c:v>300</c:v>
                </c:pt>
                <c:pt idx="1">
                  <c:v>300</c:v>
                </c:pt>
                <c:pt idx="2">
                  <c:v>640</c:v>
                </c:pt>
                <c:pt idx="3">
                  <c:v>300</c:v>
                </c:pt>
              </c:numCache>
            </c:numRef>
          </c:xVal>
          <c:yVal>
            <c:numRef>
              <c:f>'FTV HL L-Eckel. (längs)_schnitt'!$D$69:$D$72</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F025-4C57-B064-60E49BB92632}"/>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CDE-44AC-A323-F286340B0140}"/>
              </c:ext>
            </c:extLst>
          </c:dPt>
          <c:dLbls>
            <c:dLbl>
              <c:idx val="0"/>
              <c:tx>
                <c:rich>
                  <a:bodyPr/>
                  <a:lstStyle/>
                  <a:p>
                    <a:fld id="{F457C428-5FE6-4571-9A71-C74964CC046B}" type="XVALUE">
                      <a:rPr lang="en-US" b="1"/>
                      <a:pPr/>
                      <a:t>[]</a:t>
                    </a:fld>
                    <a:r>
                      <a:rPr lang="en-US" baseline="0"/>
                      <a:t>; </a:t>
                    </a:r>
                    <a:fld id="{481B6CF1-F652-4EEB-B4B7-6F9A67ED017B}" type="YVALUE">
                      <a:rPr lang="en-US" b="1" baseline="0"/>
                      <a:pPr/>
                      <a:t>[]</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CDE-44AC-A323-F286340B0140}"/>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L-Eck. (längs)_Feder-Nut'!$C$65</c:f>
              <c:numCache>
                <c:formatCode>General</c:formatCode>
                <c:ptCount val="1"/>
                <c:pt idx="0">
                  <c:v>400</c:v>
                </c:pt>
              </c:numCache>
            </c:numRef>
          </c:xVal>
          <c:yVal>
            <c:numRef>
              <c:f>'FTV HL L-Eck. (längs)_Feder-Nut'!$D$65</c:f>
              <c:numCache>
                <c:formatCode>General</c:formatCode>
                <c:ptCount val="1"/>
                <c:pt idx="0">
                  <c:v>600</c:v>
                </c:pt>
              </c:numCache>
            </c:numRef>
          </c:yVal>
          <c:smooth val="0"/>
          <c:extLst>
            <c:ext xmlns:c16="http://schemas.microsoft.com/office/drawing/2014/chart" uri="{C3380CC4-5D6E-409C-BE32-E72D297353CC}">
              <c16:uniqueId val="{00000002-5CDE-44AC-A323-F286340B0140}"/>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L-Eck. (längs)_Feder-Nut'!$C$69:$C$72</c:f>
              <c:numCache>
                <c:formatCode>General</c:formatCode>
                <c:ptCount val="4"/>
                <c:pt idx="1">
                  <c:v>300</c:v>
                </c:pt>
                <c:pt idx="2">
                  <c:v>700</c:v>
                </c:pt>
              </c:numCache>
            </c:numRef>
          </c:xVal>
          <c:yVal>
            <c:numRef>
              <c:f>'FTV HL L-Eck. (längs)_Feder-Nut'!$D$69:$D$72</c:f>
              <c:numCache>
                <c:formatCode>General</c:formatCode>
                <c:ptCount val="4"/>
                <c:pt idx="1">
                  <c:v>700</c:v>
                </c:pt>
                <c:pt idx="2">
                  <c:v>300</c:v>
                </c:pt>
              </c:numCache>
            </c:numRef>
          </c:yVal>
          <c:smooth val="0"/>
          <c:extLst>
            <c:ext xmlns:c16="http://schemas.microsoft.com/office/drawing/2014/chart" uri="{C3380CC4-5D6E-409C-BE32-E72D297353CC}">
              <c16:uniqueId val="{00000003-5CDE-44AC-A323-F286340B0140}"/>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3A30-4114-AD20-45128960FDCB}"/>
              </c:ext>
            </c:extLst>
          </c:dPt>
          <c:dLbls>
            <c:dLbl>
              <c:idx val="0"/>
              <c:tx>
                <c:rich>
                  <a:bodyPr/>
                  <a:lstStyle/>
                  <a:p>
                    <a:fld id="{F457C428-5FE6-4571-9A71-C74964CC046B}" type="XVALUE">
                      <a:rPr lang="en-US" b="1"/>
                      <a:pPr/>
                      <a:t>[]</a:t>
                    </a:fld>
                    <a:r>
                      <a:rPr lang="en-US" baseline="0"/>
                      <a:t>; </a:t>
                    </a:r>
                    <a:fld id="{481B6CF1-F652-4EEB-B4B7-6F9A67ED017B}" type="YVALUE">
                      <a:rPr lang="en-US" b="1" baseline="0"/>
                      <a:pPr/>
                      <a:t>[]</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3A30-4114-AD20-45128960FDCB}"/>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gerundetes L-Eck (längs)'!$C$66</c:f>
              <c:numCache>
                <c:formatCode>General</c:formatCode>
                <c:ptCount val="1"/>
                <c:pt idx="0">
                  <c:v>400</c:v>
                </c:pt>
              </c:numCache>
            </c:numRef>
          </c:xVal>
          <c:yVal>
            <c:numRef>
              <c:f>'FTV HL gerundetes L-Eck (längs)'!$D$66</c:f>
              <c:numCache>
                <c:formatCode>General</c:formatCode>
                <c:ptCount val="1"/>
                <c:pt idx="0">
                  <c:v>400</c:v>
                </c:pt>
              </c:numCache>
            </c:numRef>
          </c:yVal>
          <c:smooth val="0"/>
          <c:extLst>
            <c:ext xmlns:c16="http://schemas.microsoft.com/office/drawing/2014/chart" uri="{C3380CC4-5D6E-409C-BE32-E72D297353CC}">
              <c16:uniqueId val="{00000002-3A30-4114-AD20-45128960FDCB}"/>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gerundetes L-Eck (längs)'!$C$70:$C$73</c:f>
              <c:numCache>
                <c:formatCode>General</c:formatCode>
                <c:ptCount val="4"/>
                <c:pt idx="0">
                  <c:v>300</c:v>
                </c:pt>
                <c:pt idx="1">
                  <c:v>300</c:v>
                </c:pt>
                <c:pt idx="2">
                  <c:v>640</c:v>
                </c:pt>
                <c:pt idx="3">
                  <c:v>300</c:v>
                </c:pt>
              </c:numCache>
            </c:numRef>
          </c:xVal>
          <c:yVal>
            <c:numRef>
              <c:f>'FTV HL gerundetes L-Eck (längs)'!$D$70:$D$73</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3A30-4114-AD20-45128960FDCB}"/>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HL gerundetes U-Eck (längs)'!$C$64:$E$64</c:f>
              <c:strCache>
                <c:ptCount val="3"/>
                <c:pt idx="0">
                  <c:v>A [mm]</c:v>
                </c:pt>
                <c:pt idx="1">
                  <c:v>B [mm]</c:v>
                </c:pt>
                <c:pt idx="2">
                  <c:v>C [mm]</c:v>
                </c:pt>
              </c:strCache>
            </c:strRef>
          </c:cat>
          <c:val>
            <c:numRef>
              <c:f>'FTV HL gerundetes U-Eck (längs)'!$C$66:$E$66</c:f>
              <c:numCache>
                <c:formatCode>General</c:formatCode>
                <c:ptCount val="3"/>
                <c:pt idx="0">
                  <c:v>250</c:v>
                </c:pt>
                <c:pt idx="1">
                  <c:v>500</c:v>
                </c:pt>
                <c:pt idx="2">
                  <c:v>250</c:v>
                </c:pt>
              </c:numCache>
            </c:numRef>
          </c:val>
          <c:extLst>
            <c:ext xmlns:c16="http://schemas.microsoft.com/office/drawing/2014/chart" uri="{C3380CC4-5D6E-409C-BE32-E72D297353CC}">
              <c16:uniqueId val="{00000000-DB32-44B8-956A-85F3B00891CB}"/>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solidFill>
              <a:round/>
            </a:ln>
            <a:effectLst/>
          </c:spPr>
          <c:marker>
            <c:symbol val="circle"/>
            <c:size val="8"/>
            <c:spPr>
              <a:solidFill>
                <a:schemeClr val="accent1"/>
              </a:solidFill>
              <a:ln w="9525">
                <a:solidFill>
                  <a:schemeClr val="accent1"/>
                </a:solidFill>
              </a:ln>
              <a:effectLst/>
            </c:spPr>
          </c:marker>
          <c:dPt>
            <c:idx val="1"/>
            <c:marker>
              <c:symbol val="circle"/>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2-DB32-44B8-956A-85F3B00891CB}"/>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HL gerundetes U-Eck (längs)'!$C$64:$E$64</c:f>
              <c:strCache>
                <c:ptCount val="3"/>
                <c:pt idx="0">
                  <c:v>A [mm]</c:v>
                </c:pt>
                <c:pt idx="1">
                  <c:v>B [mm]</c:v>
                </c:pt>
                <c:pt idx="2">
                  <c:v>C [mm]</c:v>
                </c:pt>
              </c:strCache>
            </c:strRef>
          </c:cat>
          <c:val>
            <c:numRef>
              <c:f>'FTV HL gerundetes U-Eck (längs)'!$C$65:$E$65</c:f>
              <c:numCache>
                <c:formatCode>General</c:formatCode>
                <c:ptCount val="3"/>
                <c:pt idx="0">
                  <c:v>250</c:v>
                </c:pt>
                <c:pt idx="1">
                  <c:v>500</c:v>
                </c:pt>
                <c:pt idx="2">
                  <c:v>250</c:v>
                </c:pt>
              </c:numCache>
            </c:numRef>
          </c:val>
          <c:extLst>
            <c:ext xmlns:c16="http://schemas.microsoft.com/office/drawing/2014/chart" uri="{C3380CC4-5D6E-409C-BE32-E72D297353CC}">
              <c16:uniqueId val="{00000003-DB32-44B8-956A-85F3B00891CB}"/>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HL gerundetes U-Eck (längs)'!$C$64:$E$64</c:f>
              <c:strCache>
                <c:ptCount val="3"/>
                <c:pt idx="0">
                  <c:v>A [mm]</c:v>
                </c:pt>
                <c:pt idx="1">
                  <c:v>B [mm]</c:v>
                </c:pt>
                <c:pt idx="2">
                  <c:v>C [mm]</c:v>
                </c:pt>
              </c:strCache>
            </c:strRef>
          </c:cat>
          <c:val>
            <c:numRef>
              <c:f>'FTV HL gerundetes U-Eck (längs)'!$C$67:$E$67</c:f>
              <c:numCache>
                <c:formatCode>General</c:formatCode>
                <c:ptCount val="3"/>
                <c:pt idx="0">
                  <c:v>290</c:v>
                </c:pt>
                <c:pt idx="1">
                  <c:v>540</c:v>
                </c:pt>
                <c:pt idx="2">
                  <c:v>290</c:v>
                </c:pt>
              </c:numCache>
            </c:numRef>
          </c:val>
          <c:extLst>
            <c:ext xmlns:c16="http://schemas.microsoft.com/office/drawing/2014/chart" uri="{C3380CC4-5D6E-409C-BE32-E72D297353CC}">
              <c16:uniqueId val="{00000004-DB32-44B8-956A-85F3B00891CB}"/>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gi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gif"/><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1.emf"/><Relationship Id="rId2" Type="http://schemas.openxmlformats.org/officeDocument/2006/relationships/image" Target="../media/image17.png"/><Relationship Id="rId1" Type="http://schemas.openxmlformats.org/officeDocument/2006/relationships/chart" Target="../charts/chart1.xml"/><Relationship Id="rId6" Type="http://schemas.openxmlformats.org/officeDocument/2006/relationships/image" Target="../media/image2.jpe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2.png"/><Relationship Id="rId7" Type="http://schemas.openxmlformats.org/officeDocument/2006/relationships/image" Target="../media/image25.emf"/><Relationship Id="rId2" Type="http://schemas.openxmlformats.org/officeDocument/2006/relationships/image" Target="../media/image17.png"/><Relationship Id="rId1" Type="http://schemas.openxmlformats.org/officeDocument/2006/relationships/chart" Target="../charts/chart2.xml"/><Relationship Id="rId6" Type="http://schemas.openxmlformats.org/officeDocument/2006/relationships/image" Target="../media/image2.jpeg"/><Relationship Id="rId5" Type="http://schemas.openxmlformats.org/officeDocument/2006/relationships/image" Target="../media/image24.png"/><Relationship Id="rId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29.emf"/><Relationship Id="rId2" Type="http://schemas.openxmlformats.org/officeDocument/2006/relationships/image" Target="../media/image17.png"/><Relationship Id="rId1" Type="http://schemas.openxmlformats.org/officeDocument/2006/relationships/chart" Target="../charts/chart3.xml"/><Relationship Id="rId6" Type="http://schemas.openxmlformats.org/officeDocument/2006/relationships/image" Target="../media/image2.jpeg"/><Relationship Id="rId5" Type="http://schemas.openxmlformats.org/officeDocument/2006/relationships/image" Target="../media/image28.png"/><Relationship Id="rId4" Type="http://schemas.openxmlformats.org/officeDocument/2006/relationships/image" Target="../media/image2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31.emf"/><Relationship Id="rId2" Type="http://schemas.openxmlformats.org/officeDocument/2006/relationships/image" Target="../media/image17.png"/><Relationship Id="rId1" Type="http://schemas.openxmlformats.org/officeDocument/2006/relationships/chart" Target="../charts/chart4.xml"/><Relationship Id="rId6" Type="http://schemas.openxmlformats.org/officeDocument/2006/relationships/image" Target="../media/image2.jpeg"/><Relationship Id="rId5" Type="http://schemas.openxmlformats.org/officeDocument/2006/relationships/image" Target="../media/image30.png"/><Relationship Id="rId4" Type="http://schemas.openxmlformats.org/officeDocument/2006/relationships/image" Target="../media/image27.png"/></Relationships>
</file>

<file path=xl/drawings/_rels/drawing7.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2.png"/><Relationship Id="rId7" Type="http://schemas.openxmlformats.org/officeDocument/2006/relationships/image" Target="../media/image36.emf"/><Relationship Id="rId12" Type="http://schemas.openxmlformats.org/officeDocument/2006/relationships/image" Target="../media/image41.emf"/><Relationship Id="rId2" Type="http://schemas.openxmlformats.org/officeDocument/2006/relationships/image" Target="../media/image17.png"/><Relationship Id="rId1" Type="http://schemas.openxmlformats.org/officeDocument/2006/relationships/chart" Target="../charts/chart5.xml"/><Relationship Id="rId6" Type="http://schemas.openxmlformats.org/officeDocument/2006/relationships/image" Target="../media/image2.jpeg"/><Relationship Id="rId11" Type="http://schemas.openxmlformats.org/officeDocument/2006/relationships/image" Target="../media/image40.emf"/><Relationship Id="rId5" Type="http://schemas.openxmlformats.org/officeDocument/2006/relationships/image" Target="../media/image34.png"/><Relationship Id="rId10" Type="http://schemas.openxmlformats.org/officeDocument/2006/relationships/image" Target="../media/image39.emf"/><Relationship Id="rId4" Type="http://schemas.openxmlformats.org/officeDocument/2006/relationships/image" Target="../media/image33.png"/><Relationship Id="rId9" Type="http://schemas.openxmlformats.org/officeDocument/2006/relationships/image" Target="../media/image38.emf"/></Relationships>
</file>

<file path=xl/drawings/_rels/drawing8.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22.png"/><Relationship Id="rId7" Type="http://schemas.openxmlformats.org/officeDocument/2006/relationships/image" Target="../media/image44.emf"/><Relationship Id="rId12" Type="http://schemas.openxmlformats.org/officeDocument/2006/relationships/image" Target="../media/image41.emf"/><Relationship Id="rId2" Type="http://schemas.openxmlformats.org/officeDocument/2006/relationships/image" Target="../media/image17.png"/><Relationship Id="rId1" Type="http://schemas.openxmlformats.org/officeDocument/2006/relationships/chart" Target="../charts/chart6.xml"/><Relationship Id="rId6" Type="http://schemas.openxmlformats.org/officeDocument/2006/relationships/image" Target="../media/image2.jpeg"/><Relationship Id="rId11" Type="http://schemas.openxmlformats.org/officeDocument/2006/relationships/image" Target="../media/image40.emf"/><Relationship Id="rId5" Type="http://schemas.openxmlformats.org/officeDocument/2006/relationships/image" Target="../media/image43.png"/><Relationship Id="rId10" Type="http://schemas.openxmlformats.org/officeDocument/2006/relationships/image" Target="../media/image39.emf"/><Relationship Id="rId4" Type="http://schemas.openxmlformats.org/officeDocument/2006/relationships/image" Target="../media/image42.png"/><Relationship Id="rId9" Type="http://schemas.openxmlformats.org/officeDocument/2006/relationships/image" Target="../media/image3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47.emf"/><Relationship Id="rId2" Type="http://schemas.openxmlformats.org/officeDocument/2006/relationships/image" Target="../media/image46.emf"/><Relationship Id="rId1" Type="http://schemas.openxmlformats.org/officeDocument/2006/relationships/image" Target="../media/image45.emf"/><Relationship Id="rId5" Type="http://schemas.openxmlformats.org/officeDocument/2006/relationships/image" Target="../media/image49.emf"/><Relationship Id="rId4" Type="http://schemas.openxmlformats.org/officeDocument/2006/relationships/image" Target="../media/image48.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47.emf"/><Relationship Id="rId2" Type="http://schemas.openxmlformats.org/officeDocument/2006/relationships/image" Target="../media/image46.emf"/><Relationship Id="rId1" Type="http://schemas.openxmlformats.org/officeDocument/2006/relationships/image" Target="../media/image53.emf"/><Relationship Id="rId5" Type="http://schemas.openxmlformats.org/officeDocument/2006/relationships/image" Target="../media/image49.emf"/><Relationship Id="rId4" Type="http://schemas.openxmlformats.org/officeDocument/2006/relationships/image" Target="../media/image48.em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56</xdr:row>
      <xdr:rowOff>66677</xdr:rowOff>
    </xdr:from>
    <xdr:to>
      <xdr:col>10</xdr:col>
      <xdr:colOff>177304</xdr:colOff>
      <xdr:row>77</xdr:row>
      <xdr:rowOff>134267</xdr:rowOff>
    </xdr:to>
    <xdr:pic>
      <xdr:nvPicPr>
        <xdr:cNvPr id="3" name="Picture 2">
          <a:extLst>
            <a:ext uri="{FF2B5EF4-FFF2-40B4-BE49-F238E27FC236}">
              <a16:creationId xmlns:a16="http://schemas.microsoft.com/office/drawing/2014/main" id="{9A4EAC2F-9383-4BD6-B491-4617F8C36A32}"/>
            </a:ext>
          </a:extLst>
        </xdr:cNvPr>
        <xdr:cNvPicPr>
          <a:picLocks noChangeAspect="1"/>
        </xdr:cNvPicPr>
      </xdr:nvPicPr>
      <xdr:blipFill>
        <a:blip xmlns:r="http://schemas.openxmlformats.org/officeDocument/2006/relationships" r:embed="rId1"/>
        <a:stretch>
          <a:fillRect/>
        </a:stretch>
      </xdr:blipFill>
      <xdr:spPr>
        <a:xfrm>
          <a:off x="9525" y="10591802"/>
          <a:ext cx="8235454" cy="3868065"/>
        </a:xfrm>
        <a:prstGeom prst="rect">
          <a:avLst/>
        </a:prstGeom>
      </xdr:spPr>
    </xdr:pic>
    <xdr:clientData/>
  </xdr:twoCellAnchor>
  <xdr:twoCellAnchor editAs="oneCell">
    <xdr:from>
      <xdr:col>0</xdr:col>
      <xdr:colOff>0</xdr:colOff>
      <xdr:row>0</xdr:row>
      <xdr:rowOff>0</xdr:rowOff>
    </xdr:from>
    <xdr:to>
      <xdr:col>1</xdr:col>
      <xdr:colOff>323850</xdr:colOff>
      <xdr:row>3</xdr:row>
      <xdr:rowOff>104194</xdr:rowOff>
    </xdr:to>
    <xdr:pic>
      <xdr:nvPicPr>
        <xdr:cNvPr id="9" name="Picture 8">
          <a:extLst>
            <a:ext uri="{FF2B5EF4-FFF2-40B4-BE49-F238E27FC236}">
              <a16:creationId xmlns:a16="http://schemas.microsoft.com/office/drawing/2014/main" id="{8F06B4F0-06D5-4637-801E-F397DFCB972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0</xdr:col>
      <xdr:colOff>0</xdr:colOff>
      <xdr:row>97</xdr:row>
      <xdr:rowOff>152400</xdr:rowOff>
    </xdr:from>
    <xdr:to>
      <xdr:col>14</xdr:col>
      <xdr:colOff>137077</xdr:colOff>
      <xdr:row>122</xdr:row>
      <xdr:rowOff>118772</xdr:rowOff>
    </xdr:to>
    <xdr:pic>
      <xdr:nvPicPr>
        <xdr:cNvPr id="10" name="Picture 9">
          <a:extLst>
            <a:ext uri="{FF2B5EF4-FFF2-40B4-BE49-F238E27FC236}">
              <a16:creationId xmlns:a16="http://schemas.microsoft.com/office/drawing/2014/main" id="{BF8F1141-266D-4C2D-805F-53439C9FB6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8640425"/>
          <a:ext cx="10947952" cy="4490747"/>
        </a:xfrm>
        <a:prstGeom prst="rect">
          <a:avLst/>
        </a:prstGeom>
      </xdr:spPr>
    </xdr:pic>
    <xdr:clientData/>
  </xdr:twoCellAnchor>
  <xdr:twoCellAnchor editAs="oneCell">
    <xdr:from>
      <xdr:col>0</xdr:col>
      <xdr:colOff>0</xdr:colOff>
      <xdr:row>129</xdr:row>
      <xdr:rowOff>133350</xdr:rowOff>
    </xdr:from>
    <xdr:to>
      <xdr:col>14</xdr:col>
      <xdr:colOff>142792</xdr:colOff>
      <xdr:row>162</xdr:row>
      <xdr:rowOff>35367</xdr:rowOff>
    </xdr:to>
    <xdr:pic>
      <xdr:nvPicPr>
        <xdr:cNvPr id="11" name="Picture 10">
          <a:extLst>
            <a:ext uri="{FF2B5EF4-FFF2-40B4-BE49-F238E27FC236}">
              <a16:creationId xmlns:a16="http://schemas.microsoft.com/office/drawing/2014/main" id="{6D45E643-0A08-4311-8F42-51FC99F2D7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4431625"/>
          <a:ext cx="10953667" cy="5874192"/>
        </a:xfrm>
        <a:prstGeom prst="rect">
          <a:avLst/>
        </a:prstGeom>
      </xdr:spPr>
    </xdr:pic>
    <xdr:clientData/>
  </xdr:twoCellAnchor>
  <xdr:twoCellAnchor editAs="oneCell">
    <xdr:from>
      <xdr:col>0</xdr:col>
      <xdr:colOff>0</xdr:colOff>
      <xdr:row>4</xdr:row>
      <xdr:rowOff>104774</xdr:rowOff>
    </xdr:from>
    <xdr:to>
      <xdr:col>3</xdr:col>
      <xdr:colOff>320385</xdr:colOff>
      <xdr:row>40</xdr:row>
      <xdr:rowOff>123825</xdr:rowOff>
    </xdr:to>
    <xdr:pic>
      <xdr:nvPicPr>
        <xdr:cNvPr id="12" name="Slika 28">
          <a:extLst>
            <a:ext uri="{FF2B5EF4-FFF2-40B4-BE49-F238E27FC236}">
              <a16:creationId xmlns:a16="http://schemas.microsoft.com/office/drawing/2014/main" id="{618A84FB-90ED-4D67-91FD-32C6C2E34E54}"/>
            </a:ext>
          </a:extLst>
        </xdr:cNvPr>
        <xdr:cNvPicPr>
          <a:picLocks noChangeAspect="1"/>
        </xdr:cNvPicPr>
      </xdr:nvPicPr>
      <xdr:blipFill rotWithShape="1">
        <a:blip xmlns:r="http://schemas.openxmlformats.org/officeDocument/2006/relationships" r:embed="rId5"/>
        <a:srcRect l="33794" t="8570" r="33707" b="248"/>
        <a:stretch/>
      </xdr:blipFill>
      <xdr:spPr>
        <a:xfrm>
          <a:off x="0" y="1009649"/>
          <a:ext cx="3587460" cy="6553201"/>
        </a:xfrm>
        <a:prstGeom prst="rect">
          <a:avLst/>
        </a:prstGeom>
        <a:ln>
          <a:solidFill>
            <a:schemeClr val="bg2"/>
          </a:solidFill>
        </a:ln>
      </xdr:spPr>
    </xdr:pic>
    <xdr:clientData/>
  </xdr:twoCellAnchor>
  <xdr:twoCellAnchor editAs="oneCell">
    <xdr:from>
      <xdr:col>5</xdr:col>
      <xdr:colOff>57150</xdr:colOff>
      <xdr:row>7</xdr:row>
      <xdr:rowOff>133350</xdr:rowOff>
    </xdr:from>
    <xdr:to>
      <xdr:col>12</xdr:col>
      <xdr:colOff>603205</xdr:colOff>
      <xdr:row>11</xdr:row>
      <xdr:rowOff>9578</xdr:rowOff>
    </xdr:to>
    <xdr:pic>
      <xdr:nvPicPr>
        <xdr:cNvPr id="6" name="Picture 5">
          <a:extLst>
            <a:ext uri="{FF2B5EF4-FFF2-40B4-BE49-F238E27FC236}">
              <a16:creationId xmlns:a16="http://schemas.microsoft.com/office/drawing/2014/main" id="{096DF9C0-B563-4B5E-A713-204B00F0CD24}"/>
            </a:ext>
          </a:extLst>
        </xdr:cNvPr>
        <xdr:cNvPicPr>
          <a:picLocks noChangeAspect="1"/>
        </xdr:cNvPicPr>
      </xdr:nvPicPr>
      <xdr:blipFill>
        <a:blip xmlns:r="http://schemas.openxmlformats.org/officeDocument/2006/relationships" r:embed="rId6"/>
        <a:stretch>
          <a:fillRect/>
        </a:stretch>
      </xdr:blipFill>
      <xdr:spPr>
        <a:xfrm>
          <a:off x="4695825" y="1590675"/>
          <a:ext cx="5346655" cy="609653"/>
        </a:xfrm>
        <a:prstGeom prst="rect">
          <a:avLst/>
        </a:prstGeom>
      </xdr:spPr>
    </xdr:pic>
    <xdr:clientData/>
  </xdr:twoCellAnchor>
  <xdr:twoCellAnchor editAs="oneCell">
    <xdr:from>
      <xdr:col>5</xdr:col>
      <xdr:colOff>28575</xdr:colOff>
      <xdr:row>15</xdr:row>
      <xdr:rowOff>123825</xdr:rowOff>
    </xdr:from>
    <xdr:to>
      <xdr:col>12</xdr:col>
      <xdr:colOff>577226</xdr:colOff>
      <xdr:row>19</xdr:row>
      <xdr:rowOff>9526</xdr:rowOff>
    </xdr:to>
    <xdr:pic>
      <xdr:nvPicPr>
        <xdr:cNvPr id="8" name="Picture 7">
          <a:extLst>
            <a:ext uri="{FF2B5EF4-FFF2-40B4-BE49-F238E27FC236}">
              <a16:creationId xmlns:a16="http://schemas.microsoft.com/office/drawing/2014/main" id="{CDCD6B00-FCAF-453B-BBB4-138F68DFB70D}"/>
            </a:ext>
          </a:extLst>
        </xdr:cNvPr>
        <xdr:cNvPicPr>
          <a:picLocks noChangeAspect="1"/>
        </xdr:cNvPicPr>
      </xdr:nvPicPr>
      <xdr:blipFill>
        <a:blip xmlns:r="http://schemas.openxmlformats.org/officeDocument/2006/relationships" r:embed="rId7"/>
        <a:stretch>
          <a:fillRect/>
        </a:stretch>
      </xdr:blipFill>
      <xdr:spPr>
        <a:xfrm>
          <a:off x="4667250" y="3028950"/>
          <a:ext cx="5349251" cy="609601"/>
        </a:xfrm>
        <a:prstGeom prst="rect">
          <a:avLst/>
        </a:prstGeom>
      </xdr:spPr>
    </xdr:pic>
    <xdr:clientData/>
  </xdr:twoCellAnchor>
  <xdr:twoCellAnchor editAs="oneCell">
    <xdr:from>
      <xdr:col>5</xdr:col>
      <xdr:colOff>38100</xdr:colOff>
      <xdr:row>19</xdr:row>
      <xdr:rowOff>104775</xdr:rowOff>
    </xdr:from>
    <xdr:to>
      <xdr:col>12</xdr:col>
      <xdr:colOff>586751</xdr:colOff>
      <xdr:row>22</xdr:row>
      <xdr:rowOff>171451</xdr:rowOff>
    </xdr:to>
    <xdr:pic>
      <xdr:nvPicPr>
        <xdr:cNvPr id="13" name="Picture 12">
          <a:extLst>
            <a:ext uri="{FF2B5EF4-FFF2-40B4-BE49-F238E27FC236}">
              <a16:creationId xmlns:a16="http://schemas.microsoft.com/office/drawing/2014/main" id="{161339A9-4A66-4797-BD82-2EBEDD302388}"/>
            </a:ext>
          </a:extLst>
        </xdr:cNvPr>
        <xdr:cNvPicPr>
          <a:picLocks noChangeAspect="1"/>
        </xdr:cNvPicPr>
      </xdr:nvPicPr>
      <xdr:blipFill>
        <a:blip xmlns:r="http://schemas.openxmlformats.org/officeDocument/2006/relationships" r:embed="rId8"/>
        <a:stretch>
          <a:fillRect/>
        </a:stretch>
      </xdr:blipFill>
      <xdr:spPr>
        <a:xfrm>
          <a:off x="4676775" y="3733800"/>
          <a:ext cx="5349251" cy="609601"/>
        </a:xfrm>
        <a:prstGeom prst="rect">
          <a:avLst/>
        </a:prstGeom>
      </xdr:spPr>
    </xdr:pic>
    <xdr:clientData/>
  </xdr:twoCellAnchor>
  <xdr:twoCellAnchor editAs="oneCell">
    <xdr:from>
      <xdr:col>5</xdr:col>
      <xdr:colOff>19050</xdr:colOff>
      <xdr:row>24</xdr:row>
      <xdr:rowOff>66675</xdr:rowOff>
    </xdr:from>
    <xdr:to>
      <xdr:col>12</xdr:col>
      <xdr:colOff>567701</xdr:colOff>
      <xdr:row>27</xdr:row>
      <xdr:rowOff>133351</xdr:rowOff>
    </xdr:to>
    <xdr:pic>
      <xdr:nvPicPr>
        <xdr:cNvPr id="14" name="Picture 13">
          <a:extLst>
            <a:ext uri="{FF2B5EF4-FFF2-40B4-BE49-F238E27FC236}">
              <a16:creationId xmlns:a16="http://schemas.microsoft.com/office/drawing/2014/main" id="{A79F88E7-5908-4156-9DDA-9B2A4219AC77}"/>
            </a:ext>
          </a:extLst>
        </xdr:cNvPr>
        <xdr:cNvPicPr>
          <a:picLocks noChangeAspect="1"/>
        </xdr:cNvPicPr>
      </xdr:nvPicPr>
      <xdr:blipFill>
        <a:blip xmlns:r="http://schemas.openxmlformats.org/officeDocument/2006/relationships" r:embed="rId9"/>
        <a:stretch>
          <a:fillRect/>
        </a:stretch>
      </xdr:blipFill>
      <xdr:spPr>
        <a:xfrm>
          <a:off x="4657725" y="4600575"/>
          <a:ext cx="5349251" cy="609601"/>
        </a:xfrm>
        <a:prstGeom prst="rect">
          <a:avLst/>
        </a:prstGeom>
      </xdr:spPr>
    </xdr:pic>
    <xdr:clientData/>
  </xdr:twoCellAnchor>
  <xdr:twoCellAnchor editAs="oneCell">
    <xdr:from>
      <xdr:col>5</xdr:col>
      <xdr:colOff>38100</xdr:colOff>
      <xdr:row>28</xdr:row>
      <xdr:rowOff>0</xdr:rowOff>
    </xdr:from>
    <xdr:to>
      <xdr:col>12</xdr:col>
      <xdr:colOff>586751</xdr:colOff>
      <xdr:row>31</xdr:row>
      <xdr:rowOff>66676</xdr:rowOff>
    </xdr:to>
    <xdr:pic>
      <xdr:nvPicPr>
        <xdr:cNvPr id="15" name="Picture 14">
          <a:extLst>
            <a:ext uri="{FF2B5EF4-FFF2-40B4-BE49-F238E27FC236}">
              <a16:creationId xmlns:a16="http://schemas.microsoft.com/office/drawing/2014/main" id="{43669A3C-ED64-4C17-8F08-691C3C6EEBA8}"/>
            </a:ext>
          </a:extLst>
        </xdr:cNvPr>
        <xdr:cNvPicPr>
          <a:picLocks noChangeAspect="1"/>
        </xdr:cNvPicPr>
      </xdr:nvPicPr>
      <xdr:blipFill>
        <a:blip xmlns:r="http://schemas.openxmlformats.org/officeDocument/2006/relationships" r:embed="rId10"/>
        <a:stretch>
          <a:fillRect/>
        </a:stretch>
      </xdr:blipFill>
      <xdr:spPr>
        <a:xfrm>
          <a:off x="4676775" y="5257800"/>
          <a:ext cx="5349251" cy="609601"/>
        </a:xfrm>
        <a:prstGeom prst="rect">
          <a:avLst/>
        </a:prstGeom>
      </xdr:spPr>
    </xdr:pic>
    <xdr:clientData/>
  </xdr:twoCellAnchor>
  <xdr:twoCellAnchor editAs="oneCell">
    <xdr:from>
      <xdr:col>5</xdr:col>
      <xdr:colOff>28575</xdr:colOff>
      <xdr:row>32</xdr:row>
      <xdr:rowOff>0</xdr:rowOff>
    </xdr:from>
    <xdr:to>
      <xdr:col>12</xdr:col>
      <xdr:colOff>577226</xdr:colOff>
      <xdr:row>35</xdr:row>
      <xdr:rowOff>66676</xdr:rowOff>
    </xdr:to>
    <xdr:pic>
      <xdr:nvPicPr>
        <xdr:cNvPr id="16" name="Picture 15">
          <a:extLst>
            <a:ext uri="{FF2B5EF4-FFF2-40B4-BE49-F238E27FC236}">
              <a16:creationId xmlns:a16="http://schemas.microsoft.com/office/drawing/2014/main" id="{C8BB672D-EFDF-45E0-9DD5-D5B783AAEE40}"/>
            </a:ext>
          </a:extLst>
        </xdr:cNvPr>
        <xdr:cNvPicPr>
          <a:picLocks noChangeAspect="1"/>
        </xdr:cNvPicPr>
      </xdr:nvPicPr>
      <xdr:blipFill>
        <a:blip xmlns:r="http://schemas.openxmlformats.org/officeDocument/2006/relationships" r:embed="rId11"/>
        <a:stretch>
          <a:fillRect/>
        </a:stretch>
      </xdr:blipFill>
      <xdr:spPr>
        <a:xfrm>
          <a:off x="4667250" y="5981700"/>
          <a:ext cx="5349251" cy="609601"/>
        </a:xfrm>
        <a:prstGeom prst="rect">
          <a:avLst/>
        </a:prstGeom>
      </xdr:spPr>
    </xdr:pic>
    <xdr:clientData/>
  </xdr:twoCellAnchor>
  <xdr:twoCellAnchor editAs="oneCell">
    <xdr:from>
      <xdr:col>5</xdr:col>
      <xdr:colOff>28575</xdr:colOff>
      <xdr:row>36</xdr:row>
      <xdr:rowOff>38100</xdr:rowOff>
    </xdr:from>
    <xdr:to>
      <xdr:col>12</xdr:col>
      <xdr:colOff>577226</xdr:colOff>
      <xdr:row>39</xdr:row>
      <xdr:rowOff>104776</xdr:rowOff>
    </xdr:to>
    <xdr:pic>
      <xdr:nvPicPr>
        <xdr:cNvPr id="17" name="Picture 16">
          <a:extLst>
            <a:ext uri="{FF2B5EF4-FFF2-40B4-BE49-F238E27FC236}">
              <a16:creationId xmlns:a16="http://schemas.microsoft.com/office/drawing/2014/main" id="{DB91641C-B542-44CC-9929-64FCB13EF852}"/>
            </a:ext>
          </a:extLst>
        </xdr:cNvPr>
        <xdr:cNvPicPr>
          <a:picLocks noChangeAspect="1"/>
        </xdr:cNvPicPr>
      </xdr:nvPicPr>
      <xdr:blipFill>
        <a:blip xmlns:r="http://schemas.openxmlformats.org/officeDocument/2006/relationships" r:embed="rId12"/>
        <a:stretch>
          <a:fillRect/>
        </a:stretch>
      </xdr:blipFill>
      <xdr:spPr>
        <a:xfrm>
          <a:off x="4667250" y="6743700"/>
          <a:ext cx="5349251" cy="609601"/>
        </a:xfrm>
        <a:prstGeom prst="rect">
          <a:avLst/>
        </a:prstGeom>
      </xdr:spPr>
    </xdr:pic>
    <xdr:clientData/>
  </xdr:twoCellAnchor>
  <xdr:twoCellAnchor editAs="oneCell">
    <xdr:from>
      <xdr:col>5</xdr:col>
      <xdr:colOff>38100</xdr:colOff>
      <xdr:row>39</xdr:row>
      <xdr:rowOff>161925</xdr:rowOff>
    </xdr:from>
    <xdr:to>
      <xdr:col>12</xdr:col>
      <xdr:colOff>586751</xdr:colOff>
      <xdr:row>43</xdr:row>
      <xdr:rowOff>47626</xdr:rowOff>
    </xdr:to>
    <xdr:pic>
      <xdr:nvPicPr>
        <xdr:cNvPr id="18" name="Picture 17">
          <a:extLst>
            <a:ext uri="{FF2B5EF4-FFF2-40B4-BE49-F238E27FC236}">
              <a16:creationId xmlns:a16="http://schemas.microsoft.com/office/drawing/2014/main" id="{CFDCE155-D6B9-4689-8AE1-8C98EF26D44E}"/>
            </a:ext>
          </a:extLst>
        </xdr:cNvPr>
        <xdr:cNvPicPr>
          <a:picLocks noChangeAspect="1"/>
        </xdr:cNvPicPr>
      </xdr:nvPicPr>
      <xdr:blipFill>
        <a:blip xmlns:r="http://schemas.openxmlformats.org/officeDocument/2006/relationships" r:embed="rId13"/>
        <a:stretch>
          <a:fillRect/>
        </a:stretch>
      </xdr:blipFill>
      <xdr:spPr>
        <a:xfrm>
          <a:off x="4676775" y="7410450"/>
          <a:ext cx="5349251" cy="609601"/>
        </a:xfrm>
        <a:prstGeom prst="rect">
          <a:avLst/>
        </a:prstGeom>
      </xdr:spPr>
    </xdr:pic>
    <xdr:clientData/>
  </xdr:twoCellAnchor>
  <xdr:twoCellAnchor editAs="oneCell">
    <xdr:from>
      <xdr:col>5</xdr:col>
      <xdr:colOff>38100</xdr:colOff>
      <xdr:row>11</xdr:row>
      <xdr:rowOff>104775</xdr:rowOff>
    </xdr:from>
    <xdr:to>
      <xdr:col>12</xdr:col>
      <xdr:colOff>586751</xdr:colOff>
      <xdr:row>14</xdr:row>
      <xdr:rowOff>171451</xdr:rowOff>
    </xdr:to>
    <xdr:pic>
      <xdr:nvPicPr>
        <xdr:cNvPr id="19" name="Picture 18">
          <a:extLst>
            <a:ext uri="{FF2B5EF4-FFF2-40B4-BE49-F238E27FC236}">
              <a16:creationId xmlns:a16="http://schemas.microsoft.com/office/drawing/2014/main" id="{13CAB6FC-D070-4D01-B985-E07ED164757D}"/>
            </a:ext>
          </a:extLst>
        </xdr:cNvPr>
        <xdr:cNvPicPr>
          <a:picLocks noChangeAspect="1"/>
        </xdr:cNvPicPr>
      </xdr:nvPicPr>
      <xdr:blipFill>
        <a:blip xmlns:r="http://schemas.openxmlformats.org/officeDocument/2006/relationships" r:embed="rId14"/>
        <a:stretch>
          <a:fillRect/>
        </a:stretch>
      </xdr:blipFill>
      <xdr:spPr>
        <a:xfrm>
          <a:off x="4676775" y="2286000"/>
          <a:ext cx="5349251" cy="6096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412935</xdr:colOff>
      <xdr:row>3</xdr:row>
      <xdr:rowOff>151840</xdr:rowOff>
    </xdr:from>
    <xdr:to>
      <xdr:col>5</xdr:col>
      <xdr:colOff>466725</xdr:colOff>
      <xdr:row>18</xdr:row>
      <xdr:rowOff>15688</xdr:rowOff>
    </xdr:to>
    <xdr:pic>
      <xdr:nvPicPr>
        <xdr:cNvPr id="3" name="Picture 2">
          <a:extLst>
            <a:ext uri="{FF2B5EF4-FFF2-40B4-BE49-F238E27FC236}">
              <a16:creationId xmlns:a16="http://schemas.microsoft.com/office/drawing/2014/main" id="{BFFE3BC8-FCC6-472D-A6BC-C2268C195C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56442" r="72023" b="225"/>
        <a:stretch>
          <a:fillRect/>
        </a:stretch>
      </xdr:blipFill>
      <xdr:spPr>
        <a:xfrm>
          <a:off x="3641910" y="885265"/>
          <a:ext cx="1596840" cy="2673723"/>
        </a:xfrm>
        <a:prstGeom prst="rect">
          <a:avLst/>
        </a:prstGeom>
      </xdr:spPr>
    </xdr:pic>
    <xdr:clientData/>
  </xdr:twoCellAnchor>
  <xdr:twoCellAnchor editAs="oneCell">
    <xdr:from>
      <xdr:col>0</xdr:col>
      <xdr:colOff>0</xdr:colOff>
      <xdr:row>0</xdr:row>
      <xdr:rowOff>0</xdr:rowOff>
    </xdr:from>
    <xdr:to>
      <xdr:col>1</xdr:col>
      <xdr:colOff>322169</xdr:colOff>
      <xdr:row>3</xdr:row>
      <xdr:rowOff>88506</xdr:rowOff>
    </xdr:to>
    <xdr:pic>
      <xdr:nvPicPr>
        <xdr:cNvPr id="4" name="Picture 3">
          <a:extLst>
            <a:ext uri="{FF2B5EF4-FFF2-40B4-BE49-F238E27FC236}">
              <a16:creationId xmlns:a16="http://schemas.microsoft.com/office/drawing/2014/main" id="{C6E3FA10-8BF9-4656-9736-CF7F2298532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5</xdr:col>
      <xdr:colOff>752475</xdr:colOff>
      <xdr:row>7</xdr:row>
      <xdr:rowOff>180975</xdr:rowOff>
    </xdr:from>
    <xdr:to>
      <xdr:col>10</xdr:col>
      <xdr:colOff>733027</xdr:colOff>
      <xdr:row>13</xdr:row>
      <xdr:rowOff>104775</xdr:rowOff>
    </xdr:to>
    <xdr:pic>
      <xdr:nvPicPr>
        <xdr:cNvPr id="2" name="Picture 1">
          <a:extLst>
            <a:ext uri="{FF2B5EF4-FFF2-40B4-BE49-F238E27FC236}">
              <a16:creationId xmlns:a16="http://schemas.microsoft.com/office/drawing/2014/main" id="{EC4B474D-0249-45F2-AD38-EE5BF1D654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584" t="70680" r="328" b="12339"/>
        <a:stretch>
          <a:fillRect/>
        </a:stretch>
      </xdr:blipFill>
      <xdr:spPr>
        <a:xfrm>
          <a:off x="5524500" y="1666875"/>
          <a:ext cx="4114402" cy="1047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1344705</xdr:colOff>
      <xdr:row>68</xdr:row>
      <xdr:rowOff>1679</xdr:rowOff>
    </xdr:from>
    <xdr:to>
      <xdr:col>7</xdr:col>
      <xdr:colOff>256499</xdr:colOff>
      <xdr:row>90</xdr:row>
      <xdr:rowOff>17208</xdr:rowOff>
    </xdr:to>
    <xdr:graphicFrame macro="">
      <xdr:nvGraphicFramePr>
        <xdr:cNvPr id="5" name="Chart 4">
          <a:extLst>
            <a:ext uri="{FF2B5EF4-FFF2-40B4-BE49-F238E27FC236}">
              <a16:creationId xmlns:a16="http://schemas.microsoft.com/office/drawing/2014/main" id="{9444CC00-A6A2-444A-8614-101754207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914400</xdr:colOff>
      <xdr:row>7</xdr:row>
      <xdr:rowOff>17791</xdr:rowOff>
    </xdr:from>
    <xdr:to>
      <xdr:col>16</xdr:col>
      <xdr:colOff>771525</xdr:colOff>
      <xdr:row>14</xdr:row>
      <xdr:rowOff>19050</xdr:rowOff>
    </xdr:to>
    <xdr:pic>
      <xdr:nvPicPr>
        <xdr:cNvPr id="3" name="Picture 2">
          <a:extLst>
            <a:ext uri="{FF2B5EF4-FFF2-40B4-BE49-F238E27FC236}">
              <a16:creationId xmlns:a16="http://schemas.microsoft.com/office/drawing/2014/main" id="{A931DF81-9998-406B-8D9C-B10AA9971C40}"/>
            </a:ext>
          </a:extLst>
        </xdr:cNvPr>
        <xdr:cNvPicPr>
          <a:picLocks noChangeAspect="1"/>
        </xdr:cNvPicPr>
      </xdr:nvPicPr>
      <xdr:blipFill rotWithShape="1">
        <a:blip xmlns:r="http://schemas.openxmlformats.org/officeDocument/2006/relationships" r:embed="rId2"/>
        <a:srcRect t="14170" r="51248" b="24737"/>
        <a:stretch>
          <a:fillRect/>
        </a:stretch>
      </xdr:blipFill>
      <xdr:spPr>
        <a:xfrm>
          <a:off x="12592050" y="1503691"/>
          <a:ext cx="2438400" cy="1315709"/>
        </a:xfrm>
        <a:prstGeom prst="rect">
          <a:avLst/>
        </a:prstGeom>
      </xdr:spPr>
    </xdr:pic>
    <xdr:clientData/>
  </xdr:twoCellAnchor>
  <xdr:twoCellAnchor editAs="oneCell">
    <xdr:from>
      <xdr:col>3</xdr:col>
      <xdr:colOff>266700</xdr:colOff>
      <xdr:row>4</xdr:row>
      <xdr:rowOff>0</xdr:rowOff>
    </xdr:from>
    <xdr:to>
      <xdr:col>6</xdr:col>
      <xdr:colOff>581025</xdr:colOff>
      <xdr:row>17</xdr:row>
      <xdr:rowOff>11962</xdr:rowOff>
    </xdr:to>
    <xdr:pic>
      <xdr:nvPicPr>
        <xdr:cNvPr id="4" name="Picture 3">
          <a:extLst>
            <a:ext uri="{FF2B5EF4-FFF2-40B4-BE49-F238E27FC236}">
              <a16:creationId xmlns:a16="http://schemas.microsoft.com/office/drawing/2014/main" id="{DCE71BCF-E787-48D5-BFC0-E4E3CC3B1D7B}"/>
            </a:ext>
          </a:extLst>
        </xdr:cNvPr>
        <xdr:cNvPicPr>
          <a:picLocks noChangeAspect="1"/>
        </xdr:cNvPicPr>
      </xdr:nvPicPr>
      <xdr:blipFill>
        <a:blip xmlns:r="http://schemas.openxmlformats.org/officeDocument/2006/relationships" r:embed="rId3"/>
        <a:stretch>
          <a:fillRect/>
        </a:stretch>
      </xdr:blipFill>
      <xdr:spPr>
        <a:xfrm>
          <a:off x="3533775" y="752475"/>
          <a:ext cx="2743200" cy="2450362"/>
        </a:xfrm>
        <a:prstGeom prst="rect">
          <a:avLst/>
        </a:prstGeom>
      </xdr:spPr>
    </xdr:pic>
    <xdr:clientData/>
  </xdr:twoCellAnchor>
  <xdr:twoCellAnchor editAs="oneCell">
    <xdr:from>
      <xdr:col>10</xdr:col>
      <xdr:colOff>342900</xdr:colOff>
      <xdr:row>4</xdr:row>
      <xdr:rowOff>145996</xdr:rowOff>
    </xdr:from>
    <xdr:to>
      <xdr:col>13</xdr:col>
      <xdr:colOff>523875</xdr:colOff>
      <xdr:row>17</xdr:row>
      <xdr:rowOff>72759</xdr:rowOff>
    </xdr:to>
    <xdr:pic>
      <xdr:nvPicPr>
        <xdr:cNvPr id="7" name="Picture 6">
          <a:extLst>
            <a:ext uri="{FF2B5EF4-FFF2-40B4-BE49-F238E27FC236}">
              <a16:creationId xmlns:a16="http://schemas.microsoft.com/office/drawing/2014/main" id="{AABDD70C-0E63-4464-ABD7-E42C4AFBD7C3}"/>
            </a:ext>
          </a:extLst>
        </xdr:cNvPr>
        <xdr:cNvPicPr>
          <a:picLocks noChangeAspect="1"/>
        </xdr:cNvPicPr>
      </xdr:nvPicPr>
      <xdr:blipFill>
        <a:blip xmlns:r="http://schemas.openxmlformats.org/officeDocument/2006/relationships" r:embed="rId4"/>
        <a:stretch>
          <a:fillRect/>
        </a:stretch>
      </xdr:blipFill>
      <xdr:spPr>
        <a:xfrm>
          <a:off x="9277350" y="898471"/>
          <a:ext cx="2819400" cy="2365163"/>
        </a:xfrm>
        <a:prstGeom prst="rect">
          <a:avLst/>
        </a:prstGeom>
      </xdr:spPr>
    </xdr:pic>
    <xdr:clientData/>
  </xdr:twoCellAnchor>
  <xdr:twoCellAnchor editAs="oneCell">
    <xdr:from>
      <xdr:col>17</xdr:col>
      <xdr:colOff>66675</xdr:colOff>
      <xdr:row>10</xdr:row>
      <xdr:rowOff>47625</xdr:rowOff>
    </xdr:from>
    <xdr:to>
      <xdr:col>21</xdr:col>
      <xdr:colOff>60081</xdr:colOff>
      <xdr:row>17</xdr:row>
      <xdr:rowOff>88950</xdr:rowOff>
    </xdr:to>
    <xdr:pic>
      <xdr:nvPicPr>
        <xdr:cNvPr id="8" name="Picture 7">
          <a:extLst>
            <a:ext uri="{FF2B5EF4-FFF2-40B4-BE49-F238E27FC236}">
              <a16:creationId xmlns:a16="http://schemas.microsoft.com/office/drawing/2014/main" id="{051D34F7-6F73-4822-9933-47FFE9EB82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5125700" y="1933575"/>
          <a:ext cx="4451106" cy="1346250"/>
        </a:xfrm>
        <a:prstGeom prst="rect">
          <a:avLst/>
        </a:prstGeom>
      </xdr:spPr>
    </xdr:pic>
    <xdr:clientData/>
  </xdr:twoCellAnchor>
  <xdr:twoCellAnchor editAs="oneCell">
    <xdr:from>
      <xdr:col>0</xdr:col>
      <xdr:colOff>0</xdr:colOff>
      <xdr:row>0</xdr:row>
      <xdr:rowOff>0</xdr:rowOff>
    </xdr:from>
    <xdr:to>
      <xdr:col>1</xdr:col>
      <xdr:colOff>323850</xdr:colOff>
      <xdr:row>3</xdr:row>
      <xdr:rowOff>113719</xdr:rowOff>
    </xdr:to>
    <xdr:pic>
      <xdr:nvPicPr>
        <xdr:cNvPr id="9" name="Picture 8">
          <a:extLst>
            <a:ext uri="{FF2B5EF4-FFF2-40B4-BE49-F238E27FC236}">
              <a16:creationId xmlns:a16="http://schemas.microsoft.com/office/drawing/2014/main" id="{41DD3563-E4A4-4DEF-86D0-B8E925BD570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781051</xdr:colOff>
          <xdr:row>10</xdr:row>
          <xdr:rowOff>63015</xdr:rowOff>
        </xdr:from>
        <xdr:to>
          <xdr:col>10</xdr:col>
          <xdr:colOff>342900</xdr:colOff>
          <xdr:row>17</xdr:row>
          <xdr:rowOff>28576</xdr:rowOff>
        </xdr:to>
        <xdr:pic>
          <xdr:nvPicPr>
            <xdr:cNvPr id="2" name="Picture 1">
              <a:extLst>
                <a:ext uri="{FF2B5EF4-FFF2-40B4-BE49-F238E27FC236}">
                  <a16:creationId xmlns:a16="http://schemas.microsoft.com/office/drawing/2014/main" id="{BFD41D9C-C03E-0CBE-0BA7-EA1704FF87FF}"/>
                </a:ext>
              </a:extLst>
            </xdr:cNvPr>
            <xdr:cNvPicPr>
              <a:picLocks noChangeAspect="1" noChangeArrowheads="1"/>
              <a:extLst>
                <a:ext uri="{84589F7E-364E-4C9E-8A38-B11213B215E9}">
                  <a14:cameraTool cellRange="List_Values!$D$3:$E$8" spid="_x0000_s4295"/>
                </a:ext>
              </a:extLst>
            </xdr:cNvPicPr>
          </xdr:nvPicPr>
          <xdr:blipFill>
            <a:blip xmlns:r="http://schemas.openxmlformats.org/officeDocument/2006/relationships" r:embed="rId7"/>
            <a:srcRect/>
            <a:stretch>
              <a:fillRect/>
            </a:stretch>
          </xdr:blipFill>
          <xdr:spPr bwMode="auto">
            <a:xfrm>
              <a:off x="6477001" y="2110890"/>
              <a:ext cx="2905124" cy="1270486"/>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616500</xdr:colOff>
      <xdr:row>91</xdr:row>
      <xdr:rowOff>16941</xdr:rowOff>
    </xdr:to>
    <xdr:graphicFrame macro="">
      <xdr:nvGraphicFramePr>
        <xdr:cNvPr id="8" name="Chart 7">
          <a:extLst>
            <a:ext uri="{FF2B5EF4-FFF2-40B4-BE49-F238E27FC236}">
              <a16:creationId xmlns:a16="http://schemas.microsoft.com/office/drawing/2014/main" id="{1FC3022A-87FF-4DAE-8F90-E04D3A54F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462328</xdr:colOff>
      <xdr:row>5</xdr:row>
      <xdr:rowOff>47625</xdr:rowOff>
    </xdr:from>
    <xdr:to>
      <xdr:col>18</xdr:col>
      <xdr:colOff>245534</xdr:colOff>
      <xdr:row>13</xdr:row>
      <xdr:rowOff>0</xdr:rowOff>
    </xdr:to>
    <xdr:pic>
      <xdr:nvPicPr>
        <xdr:cNvPr id="2" name="Picture 1">
          <a:extLst>
            <a:ext uri="{FF2B5EF4-FFF2-40B4-BE49-F238E27FC236}">
              <a16:creationId xmlns:a16="http://schemas.microsoft.com/office/drawing/2014/main" id="{A5901B03-3E89-444B-8B24-0D442EFDEA28}"/>
            </a:ext>
          </a:extLst>
        </xdr:cNvPr>
        <xdr:cNvPicPr>
          <a:picLocks noChangeAspect="1"/>
        </xdr:cNvPicPr>
      </xdr:nvPicPr>
      <xdr:blipFill rotWithShape="1">
        <a:blip xmlns:r="http://schemas.openxmlformats.org/officeDocument/2006/relationships" r:embed="rId2"/>
        <a:srcRect l="50869" t="6881" r="379" b="23599"/>
        <a:stretch>
          <a:fillRect/>
        </a:stretch>
      </xdr:blipFill>
      <xdr:spPr>
        <a:xfrm>
          <a:off x="13759228" y="1152525"/>
          <a:ext cx="2364481" cy="1457325"/>
        </a:xfrm>
        <a:prstGeom prst="rect">
          <a:avLst/>
        </a:prstGeom>
      </xdr:spPr>
    </xdr:pic>
    <xdr:clientData/>
  </xdr:twoCellAnchor>
  <xdr:twoCellAnchor editAs="oneCell">
    <xdr:from>
      <xdr:col>6</xdr:col>
      <xdr:colOff>806695</xdr:colOff>
      <xdr:row>4</xdr:row>
      <xdr:rowOff>16852</xdr:rowOff>
    </xdr:from>
    <xdr:to>
      <xdr:col>10</xdr:col>
      <xdr:colOff>69423</xdr:colOff>
      <xdr:row>9</xdr:row>
      <xdr:rowOff>16852</xdr:rowOff>
    </xdr:to>
    <xdr:pic>
      <xdr:nvPicPr>
        <xdr:cNvPr id="3" name="Picture 2">
          <a:extLst>
            <a:ext uri="{FF2B5EF4-FFF2-40B4-BE49-F238E27FC236}">
              <a16:creationId xmlns:a16="http://schemas.microsoft.com/office/drawing/2014/main" id="{5926C9DB-D217-4BB4-BE18-A91552927346}"/>
            </a:ext>
          </a:extLst>
        </xdr:cNvPr>
        <xdr:cNvPicPr>
          <a:picLocks noChangeAspect="1"/>
        </xdr:cNvPicPr>
      </xdr:nvPicPr>
      <xdr:blipFill rotWithShape="1">
        <a:blip xmlns:r="http://schemas.openxmlformats.org/officeDocument/2006/relationships" r:embed="rId3"/>
        <a:srcRect l="17940" t="11381" r="47444" b="72824"/>
        <a:stretch/>
      </xdr:blipFill>
      <xdr:spPr>
        <a:xfrm>
          <a:off x="6502645" y="931252"/>
          <a:ext cx="2501228" cy="952500"/>
        </a:xfrm>
        <a:prstGeom prst="rect">
          <a:avLst/>
        </a:prstGeom>
      </xdr:spPr>
    </xdr:pic>
    <xdr:clientData/>
  </xdr:twoCellAnchor>
  <xdr:twoCellAnchor editAs="oneCell">
    <xdr:from>
      <xdr:col>3</xdr:col>
      <xdr:colOff>219075</xdr:colOff>
      <xdr:row>3</xdr:row>
      <xdr:rowOff>171450</xdr:rowOff>
    </xdr:from>
    <xdr:to>
      <xdr:col>6</xdr:col>
      <xdr:colOff>519035</xdr:colOff>
      <xdr:row>17</xdr:row>
      <xdr:rowOff>0</xdr:rowOff>
    </xdr:to>
    <xdr:pic>
      <xdr:nvPicPr>
        <xdr:cNvPr id="5" name="Picture 4">
          <a:extLst>
            <a:ext uri="{FF2B5EF4-FFF2-40B4-BE49-F238E27FC236}">
              <a16:creationId xmlns:a16="http://schemas.microsoft.com/office/drawing/2014/main" id="{21187039-465F-477B-A8EB-F82E1522AE7D}"/>
            </a:ext>
          </a:extLst>
        </xdr:cNvPr>
        <xdr:cNvPicPr>
          <a:picLocks noChangeAspect="1"/>
        </xdr:cNvPicPr>
      </xdr:nvPicPr>
      <xdr:blipFill>
        <a:blip xmlns:r="http://schemas.openxmlformats.org/officeDocument/2006/relationships" r:embed="rId4"/>
        <a:stretch>
          <a:fillRect/>
        </a:stretch>
      </xdr:blipFill>
      <xdr:spPr>
        <a:xfrm>
          <a:off x="3486150" y="733425"/>
          <a:ext cx="2728835" cy="2447925"/>
        </a:xfrm>
        <a:prstGeom prst="rect">
          <a:avLst/>
        </a:prstGeom>
      </xdr:spPr>
    </xdr:pic>
    <xdr:clientData/>
  </xdr:twoCellAnchor>
  <xdr:twoCellAnchor editAs="oneCell">
    <xdr:from>
      <xdr:col>10</xdr:col>
      <xdr:colOff>295274</xdr:colOff>
      <xdr:row>5</xdr:row>
      <xdr:rowOff>96132</xdr:rowOff>
    </xdr:from>
    <xdr:to>
      <xdr:col>14</xdr:col>
      <xdr:colOff>470499</xdr:colOff>
      <xdr:row>17</xdr:row>
      <xdr:rowOff>54007</xdr:rowOff>
    </xdr:to>
    <xdr:pic>
      <xdr:nvPicPr>
        <xdr:cNvPr id="7" name="Picture 6">
          <a:extLst>
            <a:ext uri="{FF2B5EF4-FFF2-40B4-BE49-F238E27FC236}">
              <a16:creationId xmlns:a16="http://schemas.microsoft.com/office/drawing/2014/main" id="{CD974F86-906F-4F5C-B256-C3EF46FD26AA}"/>
            </a:ext>
          </a:extLst>
        </xdr:cNvPr>
        <xdr:cNvPicPr>
          <a:picLocks noChangeAspect="1"/>
        </xdr:cNvPicPr>
      </xdr:nvPicPr>
      <xdr:blipFill>
        <a:blip xmlns:r="http://schemas.openxmlformats.org/officeDocument/2006/relationships" r:embed="rId5"/>
        <a:stretch>
          <a:fillRect/>
        </a:stretch>
      </xdr:blipFill>
      <xdr:spPr>
        <a:xfrm>
          <a:off x="9229724" y="1029582"/>
          <a:ext cx="3575650" cy="2205775"/>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0" name="Picture 9">
          <a:extLst>
            <a:ext uri="{FF2B5EF4-FFF2-40B4-BE49-F238E27FC236}">
              <a16:creationId xmlns:a16="http://schemas.microsoft.com/office/drawing/2014/main" id="{48080BBA-5717-4D0C-B40A-2FF2B590473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714375</xdr:colOff>
          <xdr:row>10</xdr:row>
          <xdr:rowOff>114300</xdr:rowOff>
        </xdr:from>
        <xdr:to>
          <xdr:col>10</xdr:col>
          <xdr:colOff>209550</xdr:colOff>
          <xdr:row>17</xdr:row>
          <xdr:rowOff>4882</xdr:rowOff>
        </xdr:to>
        <xdr:pic>
          <xdr:nvPicPr>
            <xdr:cNvPr id="4" name="Picture 3">
              <a:extLst>
                <a:ext uri="{FF2B5EF4-FFF2-40B4-BE49-F238E27FC236}">
                  <a16:creationId xmlns:a16="http://schemas.microsoft.com/office/drawing/2014/main" id="{9B54EC3E-115E-5AA5-2C67-022CD1B8F60A}"/>
                </a:ext>
              </a:extLst>
            </xdr:cNvPr>
            <xdr:cNvPicPr>
              <a:picLocks noChangeAspect="1" noChangeArrowheads="1"/>
              <a:extLst>
                <a:ext uri="{84589F7E-364E-4C9E-8A38-B11213B215E9}">
                  <a14:cameraTool cellRange="List_Values!$D$11:$E$16" spid="_x0000_s5294"/>
                </a:ext>
              </a:extLst>
            </xdr:cNvPicPr>
          </xdr:nvPicPr>
          <xdr:blipFill>
            <a:blip xmlns:r="http://schemas.openxmlformats.org/officeDocument/2006/relationships" r:embed="rId7"/>
            <a:srcRect/>
            <a:stretch>
              <a:fillRect/>
            </a:stretch>
          </xdr:blipFill>
          <xdr:spPr bwMode="auto">
            <a:xfrm>
              <a:off x="6410325" y="2162175"/>
              <a:ext cx="2733675" cy="1195507"/>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16" name="Chart 15">
          <a:extLst>
            <a:ext uri="{FF2B5EF4-FFF2-40B4-BE49-F238E27FC236}">
              <a16:creationId xmlns:a16="http://schemas.microsoft.com/office/drawing/2014/main" id="{C9A22EBF-57FA-4C93-96DE-598DBC3F8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402949</xdr:colOff>
      <xdr:row>6</xdr:row>
      <xdr:rowOff>84443</xdr:rowOff>
    </xdr:from>
    <xdr:to>
      <xdr:col>18</xdr:col>
      <xdr:colOff>485774</xdr:colOff>
      <xdr:row>14</xdr:row>
      <xdr:rowOff>0</xdr:rowOff>
    </xdr:to>
    <xdr:pic>
      <xdr:nvPicPr>
        <xdr:cNvPr id="2" name="Picture 1">
          <a:extLst>
            <a:ext uri="{FF2B5EF4-FFF2-40B4-BE49-F238E27FC236}">
              <a16:creationId xmlns:a16="http://schemas.microsoft.com/office/drawing/2014/main" id="{24C99FC3-4F6E-41AD-87A6-1BA7B04266EE}"/>
            </a:ext>
          </a:extLst>
        </xdr:cNvPr>
        <xdr:cNvPicPr>
          <a:picLocks noChangeAspect="1"/>
        </xdr:cNvPicPr>
      </xdr:nvPicPr>
      <xdr:blipFill rotWithShape="1">
        <a:blip xmlns:r="http://schemas.openxmlformats.org/officeDocument/2006/relationships" r:embed="rId2"/>
        <a:srcRect t="14170" r="51248" b="25431"/>
        <a:stretch>
          <a:fillRect/>
        </a:stretch>
      </xdr:blipFill>
      <xdr:spPr>
        <a:xfrm>
          <a:off x="13852249" y="1379843"/>
          <a:ext cx="2664100" cy="1420507"/>
        </a:xfrm>
        <a:prstGeom prst="rect">
          <a:avLst/>
        </a:prstGeom>
      </xdr:spPr>
    </xdr:pic>
    <xdr:clientData/>
  </xdr:twoCellAnchor>
  <xdr:twoCellAnchor editAs="oneCell">
    <xdr:from>
      <xdr:col>6</xdr:col>
      <xdr:colOff>780222</xdr:colOff>
      <xdr:row>4</xdr:row>
      <xdr:rowOff>26089</xdr:rowOff>
    </xdr:from>
    <xdr:to>
      <xdr:col>10</xdr:col>
      <xdr:colOff>202510</xdr:colOff>
      <xdr:row>9</xdr:row>
      <xdr:rowOff>105556</xdr:rowOff>
    </xdr:to>
    <xdr:pic>
      <xdr:nvPicPr>
        <xdr:cNvPr id="3" name="Picture 2">
          <a:extLst>
            <a:ext uri="{FF2B5EF4-FFF2-40B4-BE49-F238E27FC236}">
              <a16:creationId xmlns:a16="http://schemas.microsoft.com/office/drawing/2014/main" id="{4AA7633F-E276-4B2E-BDAE-157FD60593D2}"/>
            </a:ext>
          </a:extLst>
        </xdr:cNvPr>
        <xdr:cNvPicPr>
          <a:picLocks noChangeAspect="1"/>
        </xdr:cNvPicPr>
      </xdr:nvPicPr>
      <xdr:blipFill rotWithShape="1">
        <a:blip xmlns:r="http://schemas.openxmlformats.org/officeDocument/2006/relationships" r:embed="rId3"/>
        <a:srcRect l="1053" t="16222" r="62340" b="67875"/>
        <a:stretch/>
      </xdr:blipFill>
      <xdr:spPr>
        <a:xfrm>
          <a:off x="6476172" y="769039"/>
          <a:ext cx="2660788" cy="1031967"/>
        </a:xfrm>
        <a:prstGeom prst="rect">
          <a:avLst/>
        </a:prstGeom>
      </xdr:spPr>
    </xdr:pic>
    <xdr:clientData/>
  </xdr:twoCellAnchor>
  <xdr:twoCellAnchor editAs="oneCell">
    <xdr:from>
      <xdr:col>3</xdr:col>
      <xdr:colOff>219075</xdr:colOff>
      <xdr:row>4</xdr:row>
      <xdr:rowOff>9525</xdr:rowOff>
    </xdr:from>
    <xdr:to>
      <xdr:col>6</xdr:col>
      <xdr:colOff>503215</xdr:colOff>
      <xdr:row>17</xdr:row>
      <xdr:rowOff>17807</xdr:rowOff>
    </xdr:to>
    <xdr:pic>
      <xdr:nvPicPr>
        <xdr:cNvPr id="5" name="Picture 4">
          <a:extLst>
            <a:ext uri="{FF2B5EF4-FFF2-40B4-BE49-F238E27FC236}">
              <a16:creationId xmlns:a16="http://schemas.microsoft.com/office/drawing/2014/main" id="{A93EA009-9D5F-45FD-8D7F-F6106BA36384}"/>
            </a:ext>
          </a:extLst>
        </xdr:cNvPr>
        <xdr:cNvPicPr>
          <a:picLocks noChangeAspect="1"/>
        </xdr:cNvPicPr>
      </xdr:nvPicPr>
      <xdr:blipFill>
        <a:blip xmlns:r="http://schemas.openxmlformats.org/officeDocument/2006/relationships" r:embed="rId4"/>
        <a:stretch>
          <a:fillRect/>
        </a:stretch>
      </xdr:blipFill>
      <xdr:spPr>
        <a:xfrm>
          <a:off x="3486150" y="752475"/>
          <a:ext cx="2713015" cy="2446682"/>
        </a:xfrm>
        <a:prstGeom prst="rect">
          <a:avLst/>
        </a:prstGeom>
      </xdr:spPr>
    </xdr:pic>
    <xdr:clientData/>
  </xdr:twoCellAnchor>
  <xdr:twoCellAnchor editAs="oneCell">
    <xdr:from>
      <xdr:col>10</xdr:col>
      <xdr:colOff>537286</xdr:colOff>
      <xdr:row>4</xdr:row>
      <xdr:rowOff>158610</xdr:rowOff>
    </xdr:from>
    <xdr:to>
      <xdr:col>13</xdr:col>
      <xdr:colOff>683222</xdr:colOff>
      <xdr:row>17</xdr:row>
      <xdr:rowOff>73803</xdr:rowOff>
    </xdr:to>
    <xdr:pic>
      <xdr:nvPicPr>
        <xdr:cNvPr id="7" name="Picture 6">
          <a:extLst>
            <a:ext uri="{FF2B5EF4-FFF2-40B4-BE49-F238E27FC236}">
              <a16:creationId xmlns:a16="http://schemas.microsoft.com/office/drawing/2014/main" id="{BB9E235B-03FE-438C-A36B-DAC68BABCB4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71736" y="1073010"/>
          <a:ext cx="2736736" cy="2353593"/>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236D3FF7-B248-4735-95E6-619E854534A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762001</xdr:colOff>
          <xdr:row>10</xdr:row>
          <xdr:rowOff>43380</xdr:rowOff>
        </xdr:from>
        <xdr:to>
          <xdr:col>10</xdr:col>
          <xdr:colOff>495301</xdr:colOff>
          <xdr:row>17</xdr:row>
          <xdr:rowOff>38100</xdr:rowOff>
        </xdr:to>
        <xdr:pic>
          <xdr:nvPicPr>
            <xdr:cNvPr id="4" name="Picture 3">
              <a:extLst>
                <a:ext uri="{FF2B5EF4-FFF2-40B4-BE49-F238E27FC236}">
                  <a16:creationId xmlns:a16="http://schemas.microsoft.com/office/drawing/2014/main" id="{A2E2899E-1A25-E894-CC5B-683ABF6CADD7}"/>
                </a:ext>
              </a:extLst>
            </xdr:cNvPr>
            <xdr:cNvPicPr>
              <a:picLocks noChangeAspect="1" noChangeArrowheads="1"/>
              <a:extLst>
                <a:ext uri="{84589F7E-364E-4C9E-8A38-B11213B215E9}">
                  <a14:cameraTool cellRange="List_Values!$D$19:$E$24" spid="_x0000_s6317"/>
                </a:ext>
              </a:extLst>
            </xdr:cNvPicPr>
          </xdr:nvPicPr>
          <xdr:blipFill>
            <a:blip xmlns:r="http://schemas.openxmlformats.org/officeDocument/2006/relationships" r:embed="rId7"/>
            <a:srcRect/>
            <a:stretch>
              <a:fillRect/>
            </a:stretch>
          </xdr:blipFill>
          <xdr:spPr bwMode="auto">
            <a:xfrm>
              <a:off x="6457951" y="2091255"/>
              <a:ext cx="2971800" cy="1299645"/>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2" name="Chart 1">
          <a:extLst>
            <a:ext uri="{FF2B5EF4-FFF2-40B4-BE49-F238E27FC236}">
              <a16:creationId xmlns:a16="http://schemas.microsoft.com/office/drawing/2014/main" id="{7DF4A857-05D6-42B7-A2D4-E15A84CAD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402949</xdr:colOff>
      <xdr:row>6</xdr:row>
      <xdr:rowOff>84443</xdr:rowOff>
    </xdr:from>
    <xdr:to>
      <xdr:col>18</xdr:col>
      <xdr:colOff>485774</xdr:colOff>
      <xdr:row>14</xdr:row>
      <xdr:rowOff>0</xdr:rowOff>
    </xdr:to>
    <xdr:pic>
      <xdr:nvPicPr>
        <xdr:cNvPr id="3" name="Picture 2">
          <a:extLst>
            <a:ext uri="{FF2B5EF4-FFF2-40B4-BE49-F238E27FC236}">
              <a16:creationId xmlns:a16="http://schemas.microsoft.com/office/drawing/2014/main" id="{8B44FDF6-1C0E-4BCD-9FC5-D03F45251C2D}"/>
            </a:ext>
          </a:extLst>
        </xdr:cNvPr>
        <xdr:cNvPicPr>
          <a:picLocks noChangeAspect="1"/>
        </xdr:cNvPicPr>
      </xdr:nvPicPr>
      <xdr:blipFill rotWithShape="1">
        <a:blip xmlns:r="http://schemas.openxmlformats.org/officeDocument/2006/relationships" r:embed="rId2"/>
        <a:srcRect t="14170" r="51248" b="25431"/>
        <a:stretch>
          <a:fillRect/>
        </a:stretch>
      </xdr:blipFill>
      <xdr:spPr>
        <a:xfrm>
          <a:off x="13852249" y="1379843"/>
          <a:ext cx="2664100" cy="1420507"/>
        </a:xfrm>
        <a:prstGeom prst="rect">
          <a:avLst/>
        </a:prstGeom>
      </xdr:spPr>
    </xdr:pic>
    <xdr:clientData/>
  </xdr:twoCellAnchor>
  <xdr:twoCellAnchor editAs="oneCell">
    <xdr:from>
      <xdr:col>7</xdr:col>
      <xdr:colOff>18222</xdr:colOff>
      <xdr:row>4</xdr:row>
      <xdr:rowOff>92764</xdr:rowOff>
    </xdr:from>
    <xdr:to>
      <xdr:col>10</xdr:col>
      <xdr:colOff>250135</xdr:colOff>
      <xdr:row>9</xdr:row>
      <xdr:rowOff>172231</xdr:rowOff>
    </xdr:to>
    <xdr:pic>
      <xdr:nvPicPr>
        <xdr:cNvPr id="4" name="Picture 3">
          <a:extLst>
            <a:ext uri="{FF2B5EF4-FFF2-40B4-BE49-F238E27FC236}">
              <a16:creationId xmlns:a16="http://schemas.microsoft.com/office/drawing/2014/main" id="{6A40AFFF-CE23-4B46-BB49-3DF3CC2AD744}"/>
            </a:ext>
          </a:extLst>
        </xdr:cNvPr>
        <xdr:cNvPicPr>
          <a:picLocks noChangeAspect="1"/>
        </xdr:cNvPicPr>
      </xdr:nvPicPr>
      <xdr:blipFill rotWithShape="1">
        <a:blip xmlns:r="http://schemas.openxmlformats.org/officeDocument/2006/relationships" r:embed="rId3"/>
        <a:srcRect l="1053" t="16222" r="62340" b="67875"/>
        <a:stretch/>
      </xdr:blipFill>
      <xdr:spPr>
        <a:xfrm>
          <a:off x="6523797" y="1007164"/>
          <a:ext cx="2660788" cy="1031967"/>
        </a:xfrm>
        <a:prstGeom prst="rect">
          <a:avLst/>
        </a:prstGeom>
      </xdr:spPr>
    </xdr:pic>
    <xdr:clientData/>
  </xdr:twoCellAnchor>
  <xdr:twoCellAnchor editAs="oneCell">
    <xdr:from>
      <xdr:col>3</xdr:col>
      <xdr:colOff>219075</xdr:colOff>
      <xdr:row>4</xdr:row>
      <xdr:rowOff>9525</xdr:rowOff>
    </xdr:from>
    <xdr:to>
      <xdr:col>6</xdr:col>
      <xdr:colOff>503215</xdr:colOff>
      <xdr:row>17</xdr:row>
      <xdr:rowOff>17807</xdr:rowOff>
    </xdr:to>
    <xdr:pic>
      <xdr:nvPicPr>
        <xdr:cNvPr id="5" name="Picture 4">
          <a:extLst>
            <a:ext uri="{FF2B5EF4-FFF2-40B4-BE49-F238E27FC236}">
              <a16:creationId xmlns:a16="http://schemas.microsoft.com/office/drawing/2014/main" id="{CF868C66-EBF3-43CF-A1FA-BE6BD9EFDC31}"/>
            </a:ext>
          </a:extLst>
        </xdr:cNvPr>
        <xdr:cNvPicPr>
          <a:picLocks noChangeAspect="1"/>
        </xdr:cNvPicPr>
      </xdr:nvPicPr>
      <xdr:blipFill>
        <a:blip xmlns:r="http://schemas.openxmlformats.org/officeDocument/2006/relationships" r:embed="rId4"/>
        <a:stretch>
          <a:fillRect/>
        </a:stretch>
      </xdr:blipFill>
      <xdr:spPr>
        <a:xfrm>
          <a:off x="3486150" y="923925"/>
          <a:ext cx="2713015" cy="2446682"/>
        </a:xfrm>
        <a:prstGeom prst="rect">
          <a:avLst/>
        </a:prstGeom>
      </xdr:spPr>
    </xdr:pic>
    <xdr:clientData/>
  </xdr:twoCellAnchor>
  <xdr:twoCellAnchor editAs="oneCell">
    <xdr:from>
      <xdr:col>10</xdr:col>
      <xdr:colOff>519650</xdr:colOff>
      <xdr:row>4</xdr:row>
      <xdr:rowOff>158610</xdr:rowOff>
    </xdr:from>
    <xdr:to>
      <xdr:col>13</xdr:col>
      <xdr:colOff>700859</xdr:colOff>
      <xdr:row>17</xdr:row>
      <xdr:rowOff>73803</xdr:rowOff>
    </xdr:to>
    <xdr:pic>
      <xdr:nvPicPr>
        <xdr:cNvPr id="7" name="Picture 6">
          <a:extLst>
            <a:ext uri="{FF2B5EF4-FFF2-40B4-BE49-F238E27FC236}">
              <a16:creationId xmlns:a16="http://schemas.microsoft.com/office/drawing/2014/main" id="{B422A1B3-5C3A-4B06-9D7D-A6E9D38705A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54100" y="1073010"/>
          <a:ext cx="2772009" cy="2353593"/>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0CFBDB2C-1C24-4DC2-990D-10B96CF8310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752475</xdr:colOff>
          <xdr:row>11</xdr:row>
          <xdr:rowOff>76200</xdr:rowOff>
        </xdr:from>
        <xdr:to>
          <xdr:col>10</xdr:col>
          <xdr:colOff>495300</xdr:colOff>
          <xdr:row>17</xdr:row>
          <xdr:rowOff>40143</xdr:rowOff>
        </xdr:to>
        <xdr:pic>
          <xdr:nvPicPr>
            <xdr:cNvPr id="9" name="Picture 8">
              <a:extLst>
                <a:ext uri="{FF2B5EF4-FFF2-40B4-BE49-F238E27FC236}">
                  <a16:creationId xmlns:a16="http://schemas.microsoft.com/office/drawing/2014/main" id="{5147C64A-26A4-9983-4B06-92C4BC49D072}"/>
                </a:ext>
              </a:extLst>
            </xdr:cNvPr>
            <xdr:cNvPicPr>
              <a:picLocks noChangeAspect="1" noChangeArrowheads="1"/>
              <a:extLst>
                <a:ext uri="{84589F7E-364E-4C9E-8A38-B11213B215E9}">
                  <a14:cameraTool cellRange="List_Values!$D$27:$E$31" spid="_x0000_s10385"/>
                </a:ext>
              </a:extLst>
            </xdr:cNvPicPr>
          </xdr:nvPicPr>
          <xdr:blipFill>
            <a:blip xmlns:r="http://schemas.openxmlformats.org/officeDocument/2006/relationships" r:embed="rId7"/>
            <a:srcRect/>
            <a:stretch>
              <a:fillRect/>
            </a:stretch>
          </xdr:blipFill>
          <xdr:spPr bwMode="auto">
            <a:xfrm>
              <a:off x="6448425" y="2305050"/>
              <a:ext cx="2981325" cy="1087893"/>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1</xdr:colOff>
      <xdr:row>67</xdr:row>
      <xdr:rowOff>179293</xdr:rowOff>
    </xdr:from>
    <xdr:to>
      <xdr:col>7</xdr:col>
      <xdr:colOff>256501</xdr:colOff>
      <xdr:row>90</xdr:row>
      <xdr:rowOff>15529</xdr:rowOff>
    </xdr:to>
    <xdr:graphicFrame macro="">
      <xdr:nvGraphicFramePr>
        <xdr:cNvPr id="2" name="Chart 1">
          <a:extLst>
            <a:ext uri="{FF2B5EF4-FFF2-40B4-BE49-F238E27FC236}">
              <a16:creationId xmlns:a16="http://schemas.microsoft.com/office/drawing/2014/main" id="{24280FA7-6066-4040-9948-CF3801EBF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257270</xdr:colOff>
      <xdr:row>6</xdr:row>
      <xdr:rowOff>19980</xdr:rowOff>
    </xdr:from>
    <xdr:to>
      <xdr:col>18</xdr:col>
      <xdr:colOff>138416</xdr:colOff>
      <xdr:row>12</xdr:row>
      <xdr:rowOff>180976</xdr:rowOff>
    </xdr:to>
    <xdr:pic>
      <xdr:nvPicPr>
        <xdr:cNvPr id="5" name="Picture 4">
          <a:extLst>
            <a:ext uri="{FF2B5EF4-FFF2-40B4-BE49-F238E27FC236}">
              <a16:creationId xmlns:a16="http://schemas.microsoft.com/office/drawing/2014/main" id="{216821C8-4457-4ECE-9D0F-E81EC3A37EC8}"/>
            </a:ext>
          </a:extLst>
        </xdr:cNvPr>
        <xdr:cNvPicPr>
          <a:picLocks noChangeAspect="1"/>
        </xdr:cNvPicPr>
      </xdr:nvPicPr>
      <xdr:blipFill rotWithShape="1">
        <a:blip xmlns:r="http://schemas.openxmlformats.org/officeDocument/2006/relationships" r:embed="rId2"/>
        <a:srcRect t="14170" r="51248" b="26917"/>
        <a:stretch>
          <a:fillRect/>
        </a:stretch>
      </xdr:blipFill>
      <xdr:spPr>
        <a:xfrm>
          <a:off x="13706570" y="1315380"/>
          <a:ext cx="2462421" cy="1284946"/>
        </a:xfrm>
        <a:prstGeom prst="rect">
          <a:avLst/>
        </a:prstGeom>
      </xdr:spPr>
    </xdr:pic>
    <xdr:clientData/>
  </xdr:twoCellAnchor>
  <xdr:twoCellAnchor editAs="oneCell">
    <xdr:from>
      <xdr:col>7</xdr:col>
      <xdr:colOff>376545</xdr:colOff>
      <xdr:row>4</xdr:row>
      <xdr:rowOff>845</xdr:rowOff>
    </xdr:from>
    <xdr:to>
      <xdr:col>10</xdr:col>
      <xdr:colOff>330921</xdr:colOff>
      <xdr:row>8</xdr:row>
      <xdr:rowOff>187617</xdr:rowOff>
    </xdr:to>
    <xdr:pic>
      <xdr:nvPicPr>
        <xdr:cNvPr id="6" name="Picture 5">
          <a:extLst>
            <a:ext uri="{FF2B5EF4-FFF2-40B4-BE49-F238E27FC236}">
              <a16:creationId xmlns:a16="http://schemas.microsoft.com/office/drawing/2014/main" id="{53B5D611-50BC-4922-AFED-F4BC40328367}"/>
            </a:ext>
          </a:extLst>
        </xdr:cNvPr>
        <xdr:cNvPicPr>
          <a:picLocks noChangeAspect="1"/>
        </xdr:cNvPicPr>
      </xdr:nvPicPr>
      <xdr:blipFill>
        <a:blip xmlns:r="http://schemas.openxmlformats.org/officeDocument/2006/relationships" r:embed="rId3"/>
        <a:stretch>
          <a:fillRect/>
        </a:stretch>
      </xdr:blipFill>
      <xdr:spPr>
        <a:xfrm>
          <a:off x="6882120" y="915245"/>
          <a:ext cx="2383251" cy="948772"/>
        </a:xfrm>
        <a:prstGeom prst="rect">
          <a:avLst/>
        </a:prstGeom>
      </xdr:spPr>
    </xdr:pic>
    <xdr:clientData/>
  </xdr:twoCellAnchor>
  <xdr:twoCellAnchor editAs="oneCell">
    <xdr:from>
      <xdr:col>10</xdr:col>
      <xdr:colOff>741325</xdr:colOff>
      <xdr:row>4</xdr:row>
      <xdr:rowOff>55137</xdr:rowOff>
    </xdr:from>
    <xdr:to>
      <xdr:col>13</xdr:col>
      <xdr:colOff>805993</xdr:colOff>
      <xdr:row>17</xdr:row>
      <xdr:rowOff>58650</xdr:rowOff>
    </xdr:to>
    <xdr:pic>
      <xdr:nvPicPr>
        <xdr:cNvPr id="8" name="Picture 7">
          <a:extLst>
            <a:ext uri="{FF2B5EF4-FFF2-40B4-BE49-F238E27FC236}">
              <a16:creationId xmlns:a16="http://schemas.microsoft.com/office/drawing/2014/main" id="{3460F815-E9B6-46E7-BD0D-6BD452765A69}"/>
            </a:ext>
          </a:extLst>
        </xdr:cNvPr>
        <xdr:cNvPicPr>
          <a:picLocks noChangeAspect="1"/>
        </xdr:cNvPicPr>
      </xdr:nvPicPr>
      <xdr:blipFill>
        <a:blip xmlns:r="http://schemas.openxmlformats.org/officeDocument/2006/relationships" r:embed="rId4"/>
        <a:stretch>
          <a:fillRect/>
        </a:stretch>
      </xdr:blipFill>
      <xdr:spPr>
        <a:xfrm>
          <a:off x="9675775" y="798087"/>
          <a:ext cx="2655468" cy="2441913"/>
        </a:xfrm>
        <a:prstGeom prst="rect">
          <a:avLst/>
        </a:prstGeom>
      </xdr:spPr>
    </xdr:pic>
    <xdr:clientData/>
  </xdr:twoCellAnchor>
  <xdr:twoCellAnchor editAs="oneCell">
    <xdr:from>
      <xdr:col>3</xdr:col>
      <xdr:colOff>266700</xdr:colOff>
      <xdr:row>4</xdr:row>
      <xdr:rowOff>0</xdr:rowOff>
    </xdr:from>
    <xdr:to>
      <xdr:col>6</xdr:col>
      <xdr:colOff>607410</xdr:colOff>
      <xdr:row>17</xdr:row>
      <xdr:rowOff>25691</xdr:rowOff>
    </xdr:to>
    <xdr:pic>
      <xdr:nvPicPr>
        <xdr:cNvPr id="9" name="Picture 8">
          <a:extLst>
            <a:ext uri="{FF2B5EF4-FFF2-40B4-BE49-F238E27FC236}">
              <a16:creationId xmlns:a16="http://schemas.microsoft.com/office/drawing/2014/main" id="{87FD1E4E-4636-459F-8B45-31092DA5460A}"/>
            </a:ext>
          </a:extLst>
        </xdr:cNvPr>
        <xdr:cNvPicPr>
          <a:picLocks noChangeAspect="1"/>
        </xdr:cNvPicPr>
      </xdr:nvPicPr>
      <xdr:blipFill>
        <a:blip xmlns:r="http://schemas.openxmlformats.org/officeDocument/2006/relationships" r:embed="rId5"/>
        <a:stretch>
          <a:fillRect/>
        </a:stretch>
      </xdr:blipFill>
      <xdr:spPr>
        <a:xfrm>
          <a:off x="3533775" y="742950"/>
          <a:ext cx="2769585" cy="246409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1" name="Picture 10">
          <a:extLst>
            <a:ext uri="{FF2B5EF4-FFF2-40B4-BE49-F238E27FC236}">
              <a16:creationId xmlns:a16="http://schemas.microsoft.com/office/drawing/2014/main" id="{3DD265F7-1FF5-4AA9-AD65-4DE2FAA0998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800100</xdr:colOff>
          <xdr:row>10</xdr:row>
          <xdr:rowOff>8278</xdr:rowOff>
        </xdr:from>
        <xdr:to>
          <xdr:col>10</xdr:col>
          <xdr:colOff>657225</xdr:colOff>
          <xdr:row>17</xdr:row>
          <xdr:rowOff>57150</xdr:rowOff>
        </xdr:to>
        <xdr:pic>
          <xdr:nvPicPr>
            <xdr:cNvPr id="3" name="Picture 2">
              <a:extLst>
                <a:ext uri="{FF2B5EF4-FFF2-40B4-BE49-F238E27FC236}">
                  <a16:creationId xmlns:a16="http://schemas.microsoft.com/office/drawing/2014/main" id="{C8B6856E-21FD-2F81-9A54-5F443400C299}"/>
                </a:ext>
              </a:extLst>
            </xdr:cNvPr>
            <xdr:cNvPicPr>
              <a:picLocks noChangeAspect="1" noChangeArrowheads="1"/>
              <a:extLst>
                <a:ext uri="{84589F7E-364E-4C9E-8A38-B11213B215E9}">
                  <a14:cameraTool cellRange="List_Values!$D$34:$E$39" spid="_x0000_s7537"/>
                </a:ext>
              </a:extLst>
            </xdr:cNvPicPr>
          </xdr:nvPicPr>
          <xdr:blipFill>
            <a:blip xmlns:r="http://schemas.openxmlformats.org/officeDocument/2006/relationships" r:embed="rId7"/>
            <a:srcRect/>
            <a:stretch>
              <a:fillRect/>
            </a:stretch>
          </xdr:blipFill>
          <xdr:spPr bwMode="auto">
            <a:xfrm>
              <a:off x="6496050" y="2056153"/>
              <a:ext cx="3095625" cy="1353797"/>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11</xdr:col>
      <xdr:colOff>781050</xdr:colOff>
      <xdr:row>37</xdr:row>
      <xdr:rowOff>9525</xdr:rowOff>
    </xdr:from>
    <xdr:to>
      <xdr:col>19</xdr:col>
      <xdr:colOff>118981</xdr:colOff>
      <xdr:row>45</xdr:row>
      <xdr:rowOff>142875</xdr:rowOff>
    </xdr:to>
    <xdr:grpSp>
      <xdr:nvGrpSpPr>
        <xdr:cNvPr id="17" name="Group 16">
          <a:extLst>
            <a:ext uri="{FF2B5EF4-FFF2-40B4-BE49-F238E27FC236}">
              <a16:creationId xmlns:a16="http://schemas.microsoft.com/office/drawing/2014/main" id="{1CC38B57-0E19-4D90-954D-09298B04AD1E}"/>
            </a:ext>
          </a:extLst>
        </xdr:cNvPr>
        <xdr:cNvGrpSpPr/>
      </xdr:nvGrpSpPr>
      <xdr:grpSpPr>
        <a:xfrm>
          <a:off x="10629900" y="7248525"/>
          <a:ext cx="6481681" cy="1590675"/>
          <a:chOff x="10715625" y="7239000"/>
          <a:chExt cx="6481681" cy="1590675"/>
        </a:xfrm>
      </xdr:grpSpPr>
      <xdr:pic>
        <xdr:nvPicPr>
          <xdr:cNvPr id="18" name="Picture 17">
            <a:extLst>
              <a:ext uri="{FF2B5EF4-FFF2-40B4-BE49-F238E27FC236}">
                <a16:creationId xmlns:a16="http://schemas.microsoft.com/office/drawing/2014/main" id="{282B9D72-C52A-5CAB-F6F0-ECE29332A02A}"/>
              </a:ext>
            </a:extLst>
          </xdr:cNvPr>
          <xdr:cNvPicPr>
            <a:picLocks noChangeAspect="1"/>
          </xdr:cNvPicPr>
        </xdr:nvPicPr>
        <xdr:blipFill rotWithShape="1">
          <a:blip xmlns:r="http://schemas.openxmlformats.org/officeDocument/2006/relationships" r:embed="rId8"/>
          <a:srcRect t="15873" b="16375"/>
          <a:stretch>
            <a:fillRect/>
          </a:stretch>
        </xdr:blipFill>
        <xdr:spPr>
          <a:xfrm>
            <a:off x="10715625" y="7239000"/>
            <a:ext cx="6481681" cy="1590675"/>
          </a:xfrm>
          <a:prstGeom prst="rect">
            <a:avLst/>
          </a:prstGeom>
        </xdr:spPr>
      </xdr:pic>
      <mc:AlternateContent xmlns:mc="http://schemas.openxmlformats.org/markup-compatibility/2006" xmlns:a14="http://schemas.microsoft.com/office/drawing/2010/main">
        <mc:Choice Requires="a14">
          <xdr:pic>
            <xdr:nvPicPr>
              <xdr:cNvPr id="19" name="Picture 18">
                <a:extLst>
                  <a:ext uri="{FF2B5EF4-FFF2-40B4-BE49-F238E27FC236}">
                    <a16:creationId xmlns:a16="http://schemas.microsoft.com/office/drawing/2014/main" id="{D71FB0A9-D498-10FE-1EAF-DC9500481919}"/>
                  </a:ext>
                </a:extLst>
              </xdr:cNvPr>
              <xdr:cNvPicPr>
                <a:picLocks noChangeAspect="1" noChangeArrowheads="1"/>
                <a:extLst>
                  <a:ext uri="{84589F7E-364E-4C9E-8A38-B11213B215E9}">
                    <a14:cameraTool cellRange="List_Values!$G$49:$H$49" spid="_x0000_s7538"/>
                  </a:ext>
                </a:extLst>
              </xdr:cNvPicPr>
            </xdr:nvPicPr>
            <xdr:blipFill rotWithShape="1">
              <a:blip xmlns:r="http://schemas.openxmlformats.org/officeDocument/2006/relationships" r:embed="rId9"/>
              <a:srcRect r="23134" b="8023"/>
              <a:stretch>
                <a:fillRect/>
              </a:stretch>
            </xdr:blipFill>
            <xdr:spPr bwMode="auto">
              <a:xfrm>
                <a:off x="13030200" y="8067675"/>
                <a:ext cx="962043" cy="16557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 name="Picture 19">
                <a:extLst>
                  <a:ext uri="{FF2B5EF4-FFF2-40B4-BE49-F238E27FC236}">
                    <a16:creationId xmlns:a16="http://schemas.microsoft.com/office/drawing/2014/main" id="{21B61F4F-45C0-201F-2DF2-656F47495F23}"/>
                  </a:ext>
                </a:extLst>
              </xdr:cNvPr>
              <xdr:cNvPicPr>
                <a:picLocks noChangeAspect="1" noChangeArrowheads="1"/>
                <a:extLst>
                  <a:ext uri="{84589F7E-364E-4C9E-8A38-B11213B215E9}">
                    <a14:cameraTool cellRange="List_Values!$G$50:$H$50" spid="_x0000_s7539"/>
                  </a:ext>
                </a:extLst>
              </xdr:cNvPicPr>
            </xdr:nvPicPr>
            <xdr:blipFill rotWithShape="1">
              <a:blip xmlns:r="http://schemas.openxmlformats.org/officeDocument/2006/relationships" r:embed="rId10"/>
              <a:srcRect t="1" r="23896" b="4761"/>
              <a:stretch>
                <a:fillRect/>
              </a:stretch>
            </xdr:blipFill>
            <xdr:spPr bwMode="auto">
              <a:xfrm>
                <a:off x="13039726" y="8305801"/>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1" name="Picture 20">
                <a:extLst>
                  <a:ext uri="{FF2B5EF4-FFF2-40B4-BE49-F238E27FC236}">
                    <a16:creationId xmlns:a16="http://schemas.microsoft.com/office/drawing/2014/main" id="{E746ABE9-0D7E-5E01-3C43-182515013608}"/>
                  </a:ext>
                </a:extLst>
              </xdr:cNvPr>
              <xdr:cNvPicPr>
                <a:picLocks noChangeAspect="1" noChangeArrowheads="1"/>
                <a:extLst>
                  <a:ext uri="{84589F7E-364E-4C9E-8A38-B11213B215E9}">
                    <a14:cameraTool cellRange="List_Values!$G$50:$H$50" spid="_x0000_s7540"/>
                  </a:ext>
                </a:extLst>
              </xdr:cNvPicPr>
            </xdr:nvPicPr>
            <xdr:blipFill rotWithShape="1">
              <a:blip xmlns:r="http://schemas.openxmlformats.org/officeDocument/2006/relationships" r:embed="rId10"/>
              <a:srcRect t="1" r="23896" b="4761"/>
              <a:stretch>
                <a:fillRect/>
              </a:stretch>
            </xdr:blipFill>
            <xdr:spPr bwMode="auto">
              <a:xfrm>
                <a:off x="13049251" y="8562976"/>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2" name="Picture 21">
                <a:extLst>
                  <a:ext uri="{FF2B5EF4-FFF2-40B4-BE49-F238E27FC236}">
                    <a16:creationId xmlns:a16="http://schemas.microsoft.com/office/drawing/2014/main" id="{F7EBBCE4-3BF3-0F5B-55FD-F68C3E6FAC7D}"/>
                  </a:ext>
                </a:extLst>
              </xdr:cNvPr>
              <xdr:cNvPicPr>
                <a:picLocks noChangeAspect="1" noChangeArrowheads="1"/>
                <a:extLst>
                  <a:ext uri="{84589F7E-364E-4C9E-8A38-B11213B215E9}">
                    <a14:cameraTool cellRange="List_Values!$D$49" spid="_x0000_s7541"/>
                  </a:ext>
                </a:extLst>
              </xdr:cNvPicPr>
            </xdr:nvPicPr>
            <xdr:blipFill rotWithShape="1">
              <a:blip xmlns:r="http://schemas.openxmlformats.org/officeDocument/2006/relationships" r:embed="rId11"/>
              <a:srcRect r="3627" b="8237"/>
              <a:stretch>
                <a:fillRect/>
              </a:stretch>
            </xdr:blipFill>
            <xdr:spPr bwMode="auto">
              <a:xfrm>
                <a:off x="10887076" y="8181975"/>
                <a:ext cx="1771649" cy="219076"/>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3" name="Picture 22">
                <a:extLst>
                  <a:ext uri="{FF2B5EF4-FFF2-40B4-BE49-F238E27FC236}">
                    <a16:creationId xmlns:a16="http://schemas.microsoft.com/office/drawing/2014/main" id="{DAF32D27-058A-0EE2-707D-CB37F0D66B41}"/>
                  </a:ext>
                </a:extLst>
              </xdr:cNvPr>
              <xdr:cNvPicPr>
                <a:picLocks noChangeAspect="1" noChangeArrowheads="1"/>
                <a:extLst>
                  <a:ext uri="{84589F7E-364E-4C9E-8A38-B11213B215E9}">
                    <a14:cameraTool cellRange="List_Values!$D$50" spid="_x0000_s7542"/>
                  </a:ext>
                </a:extLst>
              </xdr:cNvPicPr>
            </xdr:nvPicPr>
            <xdr:blipFill rotWithShape="1">
              <a:blip xmlns:r="http://schemas.openxmlformats.org/officeDocument/2006/relationships" r:embed="rId12"/>
              <a:srcRect l="1" t="1" r="5084" b="4349"/>
              <a:stretch>
                <a:fillRect/>
              </a:stretch>
            </xdr:blipFill>
            <xdr:spPr bwMode="auto">
              <a:xfrm>
                <a:off x="10887074" y="8544048"/>
                <a:ext cx="1600201" cy="209427"/>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1359</xdr:colOff>
      <xdr:row>66</xdr:row>
      <xdr:rowOff>179293</xdr:rowOff>
    </xdr:from>
    <xdr:to>
      <xdr:col>7</xdr:col>
      <xdr:colOff>617859</xdr:colOff>
      <xdr:row>91</xdr:row>
      <xdr:rowOff>16940</xdr:rowOff>
    </xdr:to>
    <xdr:graphicFrame macro="">
      <xdr:nvGraphicFramePr>
        <xdr:cNvPr id="11" name="Chart 10">
          <a:extLst>
            <a:ext uri="{FF2B5EF4-FFF2-40B4-BE49-F238E27FC236}">
              <a16:creationId xmlns:a16="http://schemas.microsoft.com/office/drawing/2014/main" id="{5194AF24-DA1D-451B-9A7F-B595083A6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279887</xdr:colOff>
      <xdr:row>4</xdr:row>
      <xdr:rowOff>65978</xdr:rowOff>
    </xdr:from>
    <xdr:to>
      <xdr:col>19</xdr:col>
      <xdr:colOff>518012</xdr:colOff>
      <xdr:row>13</xdr:row>
      <xdr:rowOff>123826</xdr:rowOff>
    </xdr:to>
    <xdr:pic>
      <xdr:nvPicPr>
        <xdr:cNvPr id="5" name="Picture 4">
          <a:extLst>
            <a:ext uri="{FF2B5EF4-FFF2-40B4-BE49-F238E27FC236}">
              <a16:creationId xmlns:a16="http://schemas.microsoft.com/office/drawing/2014/main" id="{26E6C3B4-78E4-416B-BDBF-A90A20C5FF76}"/>
            </a:ext>
          </a:extLst>
        </xdr:cNvPr>
        <xdr:cNvPicPr>
          <a:picLocks noChangeAspect="1"/>
        </xdr:cNvPicPr>
      </xdr:nvPicPr>
      <xdr:blipFill rotWithShape="1">
        <a:blip xmlns:r="http://schemas.openxmlformats.org/officeDocument/2006/relationships" r:embed="rId2"/>
        <a:srcRect l="50869" t="6881" r="379" b="23599"/>
        <a:stretch>
          <a:fillRect/>
        </a:stretch>
      </xdr:blipFill>
      <xdr:spPr>
        <a:xfrm>
          <a:off x="14386412" y="980378"/>
          <a:ext cx="2819400" cy="1753298"/>
        </a:xfrm>
        <a:prstGeom prst="rect">
          <a:avLst/>
        </a:prstGeom>
      </xdr:spPr>
    </xdr:pic>
    <xdr:clientData/>
  </xdr:twoCellAnchor>
  <xdr:twoCellAnchor editAs="oneCell">
    <xdr:from>
      <xdr:col>7</xdr:col>
      <xdr:colOff>79862</xdr:colOff>
      <xdr:row>4</xdr:row>
      <xdr:rowOff>2197</xdr:rowOff>
    </xdr:from>
    <xdr:to>
      <xdr:col>10</xdr:col>
      <xdr:colOff>309969</xdr:colOff>
      <xdr:row>9</xdr:row>
      <xdr:rowOff>59347</xdr:rowOff>
    </xdr:to>
    <xdr:pic>
      <xdr:nvPicPr>
        <xdr:cNvPr id="6" name="Picture 5">
          <a:extLst>
            <a:ext uri="{FF2B5EF4-FFF2-40B4-BE49-F238E27FC236}">
              <a16:creationId xmlns:a16="http://schemas.microsoft.com/office/drawing/2014/main" id="{1C6C84EE-2B1C-4B97-B20D-B480A8CA3C63}"/>
            </a:ext>
          </a:extLst>
        </xdr:cNvPr>
        <xdr:cNvPicPr>
          <a:picLocks noChangeAspect="1"/>
        </xdr:cNvPicPr>
      </xdr:nvPicPr>
      <xdr:blipFill rotWithShape="1">
        <a:blip xmlns:r="http://schemas.openxmlformats.org/officeDocument/2006/relationships" r:embed="rId3"/>
        <a:srcRect l="17940" t="11381" r="47444" b="72824"/>
        <a:stretch/>
      </xdr:blipFill>
      <xdr:spPr>
        <a:xfrm>
          <a:off x="6585437" y="745147"/>
          <a:ext cx="2658982" cy="1009650"/>
        </a:xfrm>
        <a:prstGeom prst="rect">
          <a:avLst/>
        </a:prstGeom>
      </xdr:spPr>
    </xdr:pic>
    <xdr:clientData/>
  </xdr:twoCellAnchor>
  <xdr:twoCellAnchor editAs="oneCell">
    <xdr:from>
      <xdr:col>3</xdr:col>
      <xdr:colOff>257175</xdr:colOff>
      <xdr:row>4</xdr:row>
      <xdr:rowOff>0</xdr:rowOff>
    </xdr:from>
    <xdr:to>
      <xdr:col>6</xdr:col>
      <xdr:colOff>542924</xdr:colOff>
      <xdr:row>17</xdr:row>
      <xdr:rowOff>4883</xdr:rowOff>
    </xdr:to>
    <xdr:pic>
      <xdr:nvPicPr>
        <xdr:cNvPr id="8" name="Picture 7">
          <a:extLst>
            <a:ext uri="{FF2B5EF4-FFF2-40B4-BE49-F238E27FC236}">
              <a16:creationId xmlns:a16="http://schemas.microsoft.com/office/drawing/2014/main" id="{ED2B37FF-964D-48DC-AF3C-E5A7DA32D26F}"/>
            </a:ext>
          </a:extLst>
        </xdr:cNvPr>
        <xdr:cNvPicPr>
          <a:picLocks noChangeAspect="1"/>
        </xdr:cNvPicPr>
      </xdr:nvPicPr>
      <xdr:blipFill>
        <a:blip xmlns:r="http://schemas.openxmlformats.org/officeDocument/2006/relationships" r:embed="rId4"/>
        <a:stretch>
          <a:fillRect/>
        </a:stretch>
      </xdr:blipFill>
      <xdr:spPr>
        <a:xfrm>
          <a:off x="3524250" y="742950"/>
          <a:ext cx="2714624" cy="2443283"/>
        </a:xfrm>
        <a:prstGeom prst="rect">
          <a:avLst/>
        </a:prstGeom>
      </xdr:spPr>
    </xdr:pic>
    <xdr:clientData/>
  </xdr:twoCellAnchor>
  <xdr:twoCellAnchor editAs="oneCell">
    <xdr:from>
      <xdr:col>10</xdr:col>
      <xdr:colOff>770077</xdr:colOff>
      <xdr:row>5</xdr:row>
      <xdr:rowOff>126022</xdr:rowOff>
    </xdr:from>
    <xdr:to>
      <xdr:col>15</xdr:col>
      <xdr:colOff>195009</xdr:colOff>
      <xdr:row>17</xdr:row>
      <xdr:rowOff>69383</xdr:rowOff>
    </xdr:to>
    <xdr:pic>
      <xdr:nvPicPr>
        <xdr:cNvPr id="13" name="Picture 12">
          <a:extLst>
            <a:ext uri="{FF2B5EF4-FFF2-40B4-BE49-F238E27FC236}">
              <a16:creationId xmlns:a16="http://schemas.microsoft.com/office/drawing/2014/main" id="{3441F688-2925-4524-BAFC-D8AE917344C9}"/>
            </a:ext>
          </a:extLst>
        </xdr:cNvPr>
        <xdr:cNvPicPr>
          <a:picLocks noChangeAspect="1"/>
        </xdr:cNvPicPr>
      </xdr:nvPicPr>
      <xdr:blipFill>
        <a:blip xmlns:r="http://schemas.openxmlformats.org/officeDocument/2006/relationships" r:embed="rId5"/>
        <a:stretch>
          <a:fillRect/>
        </a:stretch>
      </xdr:blipFill>
      <xdr:spPr>
        <a:xfrm>
          <a:off x="9704527" y="1059472"/>
          <a:ext cx="3634982" cy="21912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4" name="Picture 13">
          <a:extLst>
            <a:ext uri="{FF2B5EF4-FFF2-40B4-BE49-F238E27FC236}">
              <a16:creationId xmlns:a16="http://schemas.microsoft.com/office/drawing/2014/main" id="{26522FDE-B9EB-4969-A424-E6E68EB632B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771525</xdr:colOff>
          <xdr:row>10</xdr:row>
          <xdr:rowOff>0</xdr:rowOff>
        </xdr:from>
        <xdr:to>
          <xdr:col>10</xdr:col>
          <xdr:colOff>582235</xdr:colOff>
          <xdr:row>17</xdr:row>
          <xdr:rowOff>28574</xdr:rowOff>
        </xdr:to>
        <xdr:pic>
          <xdr:nvPicPr>
            <xdr:cNvPr id="2" name="Picture 1">
              <a:extLst>
                <a:ext uri="{FF2B5EF4-FFF2-40B4-BE49-F238E27FC236}">
                  <a16:creationId xmlns:a16="http://schemas.microsoft.com/office/drawing/2014/main" id="{55A0FCD0-DE95-B76F-9EE3-6053A1D25B1D}"/>
                </a:ext>
              </a:extLst>
            </xdr:cNvPr>
            <xdr:cNvPicPr>
              <a:picLocks noChangeAspect="1" noChangeArrowheads="1"/>
              <a:extLst>
                <a:ext uri="{84589F7E-364E-4C9E-8A38-B11213B215E9}">
                  <a14:cameraTool cellRange="List_Values!$D$42:$E$47" spid="_x0000_s8577"/>
                </a:ext>
              </a:extLst>
            </xdr:cNvPicPr>
          </xdr:nvPicPr>
          <xdr:blipFill>
            <a:blip xmlns:r="http://schemas.openxmlformats.org/officeDocument/2006/relationships" r:embed="rId7"/>
            <a:srcRect/>
            <a:stretch>
              <a:fillRect/>
            </a:stretch>
          </xdr:blipFill>
          <xdr:spPr bwMode="auto">
            <a:xfrm>
              <a:off x="6467475" y="2047875"/>
              <a:ext cx="3049210" cy="1333499"/>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11</xdr:col>
      <xdr:colOff>723900</xdr:colOff>
      <xdr:row>37</xdr:row>
      <xdr:rowOff>180975</xdr:rowOff>
    </xdr:from>
    <xdr:to>
      <xdr:col>19</xdr:col>
      <xdr:colOff>261856</xdr:colOff>
      <xdr:row>46</xdr:row>
      <xdr:rowOff>114300</xdr:rowOff>
    </xdr:to>
    <xdr:grpSp>
      <xdr:nvGrpSpPr>
        <xdr:cNvPr id="9" name="Group 8">
          <a:extLst>
            <a:ext uri="{FF2B5EF4-FFF2-40B4-BE49-F238E27FC236}">
              <a16:creationId xmlns:a16="http://schemas.microsoft.com/office/drawing/2014/main" id="{073578C6-8362-46F9-8E06-1D170303E893}"/>
            </a:ext>
          </a:extLst>
        </xdr:cNvPr>
        <xdr:cNvGrpSpPr/>
      </xdr:nvGrpSpPr>
      <xdr:grpSpPr>
        <a:xfrm>
          <a:off x="10467975" y="7419975"/>
          <a:ext cx="6481681" cy="1581150"/>
          <a:chOff x="10715625" y="7239000"/>
          <a:chExt cx="6481681" cy="1590675"/>
        </a:xfrm>
      </xdr:grpSpPr>
      <xdr:pic>
        <xdr:nvPicPr>
          <xdr:cNvPr id="16" name="Picture 15">
            <a:extLst>
              <a:ext uri="{FF2B5EF4-FFF2-40B4-BE49-F238E27FC236}">
                <a16:creationId xmlns:a16="http://schemas.microsoft.com/office/drawing/2014/main" id="{2E99957B-BE52-C612-6838-E0309B423C5A}"/>
              </a:ext>
            </a:extLst>
          </xdr:cNvPr>
          <xdr:cNvPicPr>
            <a:picLocks noChangeAspect="1"/>
          </xdr:cNvPicPr>
        </xdr:nvPicPr>
        <xdr:blipFill rotWithShape="1">
          <a:blip xmlns:r="http://schemas.openxmlformats.org/officeDocument/2006/relationships" r:embed="rId8"/>
          <a:srcRect t="15873" b="16375"/>
          <a:stretch>
            <a:fillRect/>
          </a:stretch>
        </xdr:blipFill>
        <xdr:spPr>
          <a:xfrm>
            <a:off x="10715625" y="7239000"/>
            <a:ext cx="6481681" cy="1590675"/>
          </a:xfrm>
          <a:prstGeom prst="rect">
            <a:avLst/>
          </a:prstGeom>
        </xdr:spPr>
      </xdr:pic>
      <mc:AlternateContent xmlns:mc="http://schemas.openxmlformats.org/markup-compatibility/2006" xmlns:a14="http://schemas.microsoft.com/office/drawing/2010/main">
        <mc:Choice Requires="a14">
          <xdr:pic>
            <xdr:nvPicPr>
              <xdr:cNvPr id="19" name="Picture 18">
                <a:extLst>
                  <a:ext uri="{FF2B5EF4-FFF2-40B4-BE49-F238E27FC236}">
                    <a16:creationId xmlns:a16="http://schemas.microsoft.com/office/drawing/2014/main" id="{D8C90456-1B9B-4B50-38FA-79E55B69D3D0}"/>
                  </a:ext>
                </a:extLst>
              </xdr:cNvPr>
              <xdr:cNvPicPr>
                <a:picLocks noChangeAspect="1" noChangeArrowheads="1"/>
                <a:extLst>
                  <a:ext uri="{84589F7E-364E-4C9E-8A38-B11213B215E9}">
                    <a14:cameraTool cellRange="List_Values!$G$49:$H$49" spid="_x0000_s8578"/>
                  </a:ext>
                </a:extLst>
              </xdr:cNvPicPr>
            </xdr:nvPicPr>
            <xdr:blipFill rotWithShape="1">
              <a:blip xmlns:r="http://schemas.openxmlformats.org/officeDocument/2006/relationships" r:embed="rId9"/>
              <a:srcRect r="23134" b="8023"/>
              <a:stretch>
                <a:fillRect/>
              </a:stretch>
            </xdr:blipFill>
            <xdr:spPr bwMode="auto">
              <a:xfrm>
                <a:off x="13030200" y="8067675"/>
                <a:ext cx="962043" cy="16557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 name="Picture 19">
                <a:extLst>
                  <a:ext uri="{FF2B5EF4-FFF2-40B4-BE49-F238E27FC236}">
                    <a16:creationId xmlns:a16="http://schemas.microsoft.com/office/drawing/2014/main" id="{34FE68F5-8A22-20F8-D135-45E076131A64}"/>
                  </a:ext>
                </a:extLst>
              </xdr:cNvPr>
              <xdr:cNvPicPr>
                <a:picLocks noChangeAspect="1" noChangeArrowheads="1"/>
                <a:extLst>
                  <a:ext uri="{84589F7E-364E-4C9E-8A38-B11213B215E9}">
                    <a14:cameraTool cellRange="List_Values!$G$50:$H$50" spid="_x0000_s8579"/>
                  </a:ext>
                </a:extLst>
              </xdr:cNvPicPr>
            </xdr:nvPicPr>
            <xdr:blipFill rotWithShape="1">
              <a:blip xmlns:r="http://schemas.openxmlformats.org/officeDocument/2006/relationships" r:embed="rId10"/>
              <a:srcRect t="1" r="23896" b="4761"/>
              <a:stretch>
                <a:fillRect/>
              </a:stretch>
            </xdr:blipFill>
            <xdr:spPr bwMode="auto">
              <a:xfrm>
                <a:off x="13039726" y="8305801"/>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1" name="Picture 20">
                <a:extLst>
                  <a:ext uri="{FF2B5EF4-FFF2-40B4-BE49-F238E27FC236}">
                    <a16:creationId xmlns:a16="http://schemas.microsoft.com/office/drawing/2014/main" id="{27052C00-B6F7-5BEF-4372-8673789E65CD}"/>
                  </a:ext>
                </a:extLst>
              </xdr:cNvPr>
              <xdr:cNvPicPr>
                <a:picLocks noChangeAspect="1" noChangeArrowheads="1"/>
                <a:extLst>
                  <a:ext uri="{84589F7E-364E-4C9E-8A38-B11213B215E9}">
                    <a14:cameraTool cellRange="List_Values!$G$50:$H$50" spid="_x0000_s8580"/>
                  </a:ext>
                </a:extLst>
              </xdr:cNvPicPr>
            </xdr:nvPicPr>
            <xdr:blipFill rotWithShape="1">
              <a:blip xmlns:r="http://schemas.openxmlformats.org/officeDocument/2006/relationships" r:embed="rId10"/>
              <a:srcRect t="1" r="23896" b="4761"/>
              <a:stretch>
                <a:fillRect/>
              </a:stretch>
            </xdr:blipFill>
            <xdr:spPr bwMode="auto">
              <a:xfrm>
                <a:off x="13049251" y="8562976"/>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2" name="Picture 21">
                <a:extLst>
                  <a:ext uri="{FF2B5EF4-FFF2-40B4-BE49-F238E27FC236}">
                    <a16:creationId xmlns:a16="http://schemas.microsoft.com/office/drawing/2014/main" id="{8F698444-79C2-7262-721E-9DBC7CD9974D}"/>
                  </a:ext>
                </a:extLst>
              </xdr:cNvPr>
              <xdr:cNvPicPr>
                <a:picLocks noChangeAspect="1" noChangeArrowheads="1"/>
                <a:extLst>
                  <a:ext uri="{84589F7E-364E-4C9E-8A38-B11213B215E9}">
                    <a14:cameraTool cellRange="List_Values!$D$49" spid="_x0000_s8581"/>
                  </a:ext>
                </a:extLst>
              </xdr:cNvPicPr>
            </xdr:nvPicPr>
            <xdr:blipFill rotWithShape="1">
              <a:blip xmlns:r="http://schemas.openxmlformats.org/officeDocument/2006/relationships" r:embed="rId11"/>
              <a:srcRect r="3627" b="8237"/>
              <a:stretch>
                <a:fillRect/>
              </a:stretch>
            </xdr:blipFill>
            <xdr:spPr bwMode="auto">
              <a:xfrm>
                <a:off x="10887076" y="8181975"/>
                <a:ext cx="1771649" cy="219076"/>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3" name="Picture 22">
                <a:extLst>
                  <a:ext uri="{FF2B5EF4-FFF2-40B4-BE49-F238E27FC236}">
                    <a16:creationId xmlns:a16="http://schemas.microsoft.com/office/drawing/2014/main" id="{D44889DB-718F-2C8F-7049-3CBC10C33D28}"/>
                  </a:ext>
                </a:extLst>
              </xdr:cNvPr>
              <xdr:cNvPicPr>
                <a:picLocks noChangeAspect="1" noChangeArrowheads="1"/>
                <a:extLst>
                  <a:ext uri="{84589F7E-364E-4C9E-8A38-B11213B215E9}">
                    <a14:cameraTool cellRange="List_Values!$D$50" spid="_x0000_s8582"/>
                  </a:ext>
                </a:extLst>
              </xdr:cNvPicPr>
            </xdr:nvPicPr>
            <xdr:blipFill rotWithShape="1">
              <a:blip xmlns:r="http://schemas.openxmlformats.org/officeDocument/2006/relationships" r:embed="rId12"/>
              <a:srcRect l="1" t="1" r="5084" b="4349"/>
              <a:stretch>
                <a:fillRect/>
              </a:stretch>
            </xdr:blipFill>
            <xdr:spPr bwMode="auto">
              <a:xfrm>
                <a:off x="10887074" y="8544048"/>
                <a:ext cx="1600201" cy="209427"/>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teams/P_TIP_GRP-TDWorkspace/Shared%20Documents/General/TID10DT110EN_Trimoterm%20FTV%20-%20Cutting%20List/Verzija%201_4%20-%20Delovna/Arhiv/Trimoterm%20FTV%20-%20Cutting%20List_MultiLanguage.xlsx" TargetMode="External"/><Relationship Id="rId2" Type="http://schemas.openxmlformats.org/officeDocument/2006/relationships/externalLinkPath" Target="https://recticel.sharepoint.com/teams/P_TIP_GRP-TDWorkspace/Shared%20Documents/General/TID10DT110EN_Trimoterm%20FTV%20-%20Cutting%20List/Verzija%201_4%20-%20Delovna/Arhiv/Trimoterm%20FTV%20-%20Cutting%20List_MultiLanguage.xlsx" TargetMode="External"/><Relationship Id="rId1" Type="http://schemas.openxmlformats.org/officeDocument/2006/relationships/externalLinkPath" Target="/teams/P_TIP_GRP-TDWorkspace/Shared%20Documents/General/TID10DT110EN_Trimoterm%20FTV%20-%20Cutting%20List/Verzija%201_4%20-%20Delovna/Arhiv/Trimoterm%20FTV%20-%20Cutting%20List_MultiLangu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structions"/>
      <sheetName val="FTV Panel"/>
      <sheetName val="FTV sharp L corner (trans)"/>
      <sheetName val="FTV sharp U corner (trans)"/>
      <sheetName val="FTV L corner (longi)_Cut"/>
      <sheetName val="FTV L corner (longi)_Full"/>
      <sheetName val="TM"/>
      <sheetName val="FTV round L corner (longi)"/>
      <sheetName val="FTV round U corner (longi)"/>
      <sheetName val="List_Values"/>
      <sheetName val="Updates"/>
    </sheetNames>
    <sheetDataSet>
      <sheetData sheetId="0"/>
      <sheetData sheetId="1"/>
      <sheetData sheetId="2"/>
      <sheetData sheetId="3"/>
      <sheetData sheetId="4"/>
      <sheetData sheetId="5"/>
      <sheetData sheetId="6">
        <row r="68">
          <cell r="B68" t="str">
            <v>Micro-lined profile (M3)</v>
          </cell>
        </row>
      </sheetData>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3550AE5-2966-4478-B061-DF377501D963}" name="Table1" displayName="Table1" ref="A23:S34" totalsRowCount="1" headerRowDxfId="551" dataDxfId="550" totalsRowDxfId="549" headerRowBorderDxfId="547" tableBorderDxfId="548" totalsRowBorderDxfId="546">
  <autoFilter ref="A23:S33" xr:uid="{03550AE5-2966-4478-B061-DF377501D96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B497480-AF85-4745-BBB9-FFE9E1EDC808}" name="Fassade/Phase" dataDxfId="544" totalsRowDxfId="545"/>
    <tableColumn id="2" xr3:uid="{FE42BB1A-0D88-40FA-B3C7-4100F76B0583}" name="Position" dataDxfId="542" totalsRowDxfId="543"/>
    <tableColumn id="3" xr3:uid="{3AAD7609-EB8B-4201-8E03-17D71A297FAA}" name="Menge_x000a_Q [PCS]" dataDxfId="540" totalsRowDxfId="541"/>
    <tableColumn id="4" xr3:uid="{97DFBC6F-2B6F-4FD5-9974-523F6DBB8C35}" name="Länge_x000a_L [mm]" dataDxfId="538" totalsRowDxfId="539"/>
    <tableColumn id="5" xr3:uid="{7A5245C8-8227-428E-8665-14857C4D1F7D}" name="Dicke_x000a_T [mm]" dataDxfId="536" totalsRowDxfId="537"/>
    <tableColumn id="6" xr3:uid="{B06F805F-9E82-46FB-9E4A-0BF7174B2967}" name="Modul_x000a_M [mm]" dataDxfId="534" totalsRowDxfId="535"/>
    <tableColumn id="7" xr3:uid="{96B8890E-7975-4DC0-AD70-C43F1DAE21CE}" name="Paneeltyp" dataDxfId="532" totalsRowDxfId="533"/>
    <tableColumn id="8" xr3:uid="{F7F0C8A3-57A6-43DB-B8FB-AC526B49907F}" name="Kerntyp" dataDxfId="530" totalsRowDxfId="531"/>
    <tableColumn id="9" xr3:uid="{162864BB-E503-4B0A-8EC7-1700984A75BF}" name="Dicke _x000a_(Seite A) [mm]" dataDxfId="528" totalsRowDxfId="529"/>
    <tableColumn id="10" xr3:uid="{56B247BA-7481-4634-A775-8A9D3047CB7E}" name="Beschichtungstyp _x000a_(Seite A)" dataDxfId="526" totalsRowDxfId="527"/>
    <tableColumn id="11" xr3:uid="{33240B66-F3FC-4B9A-8225-8DF2718EBD1E}" name="Farbe _x000a_(Seite A)" dataDxfId="524" totalsRowDxfId="525"/>
    <tableColumn id="12" xr3:uid="{B9EEAA89-F704-4DF8-866A-971FD4FD978E}" name="Profiltyp _x000a_(Seite A)" dataDxfId="522" totalsRowDxfId="523"/>
    <tableColumn id="13" xr3:uid="{E3936198-CD3F-4141-9370-8D2357C7ABAC}" name="Dicke _x000a_(Seite B) [mm]" dataDxfId="520" totalsRowDxfId="521"/>
    <tableColumn id="14" xr3:uid="{1580DE88-FCC9-449A-9C17-E191A2891005}" name="Beschichtungstyp _x000a_(Seite B)" dataDxfId="518" totalsRowDxfId="519"/>
    <tableColumn id="15" xr3:uid="{116E16C5-B739-4F11-A034-8B7B069672A1}" name="Farbe _x000a_(Seite B)" dataDxfId="516" totalsRowDxfId="517"/>
    <tableColumn id="16" xr3:uid="{059C8564-3B30-4A1A-AC5A-2F009FC8E184}" name="Profiltyp _x000a_(Seite B)" dataDxfId="514" totalsRowDxfId="515"/>
    <tableColumn id="17" xr3:uid="{3EBD03A0-4AA2-4E5A-80C4-6F158A1A3DD4}" name="Anmerkung" totalsRowLabel="Total [m2]" dataDxfId="512" totalsRowDxfId="513"/>
    <tableColumn id="18" xr3:uid="{8D6D3032-6345-4B65-B4FC-BC4E4BC05C6B}" name="Gesamt_x000a_Q×L×M [m2]" totalsRowFunction="sum" dataDxfId="510" totalsRowDxfId="511">
      <calculatedColumnFormula>C24*D24/1000*F24/1000</calculatedColumnFormula>
    </tableColumn>
    <tableColumn id="19" xr3:uid="{40D133F4-1327-4EA0-84AE-83ACFF8C8CC5}" name="Priorität" dataDxfId="508" totalsRowDxfId="50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38269F2-77B2-4571-8A55-55BD047D2B9E}" name="Table2" displayName="Table2" ref="A23:V34" totalsRowCount="1" headerRowDxfId="477" dataDxfId="476" totalsRowDxfId="475" headerRowBorderDxfId="473" tableBorderDxfId="474">
  <autoFilter ref="A23:V33" xr:uid="{E38269F2-77B2-4571-8A55-55BD047D2B9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17BF085A-A47F-47A0-931E-D3F5727E15DE}" name="Fassade/Phase" dataDxfId="471" totalsRowDxfId="472"/>
    <tableColumn id="2" xr3:uid="{5E26DE69-FB8E-47A6-9679-9088E93E2D9E}" name="Position" dataDxfId="469" totalsRowDxfId="470"/>
    <tableColumn id="3" xr3:uid="{B1AF581D-EEB9-4EB4-84F4-3126D067E895}" name="Menge_x000a_Q [PCS]" dataDxfId="467" totalsRowDxfId="468"/>
    <tableColumn id="4" xr3:uid="{B26FF364-34A5-4653-A918-51CF7B18058F}" name="A [mm]" dataDxfId="465" totalsRowDxfId="466"/>
    <tableColumn id="5" xr3:uid="{B6FFC021-E827-42C9-8799-1CF02010518E}" name="B [mm]" dataDxfId="463" totalsRowDxfId="464"/>
    <tableColumn id="6" xr3:uid="{3072D4BE-4451-41AE-B1C7-73939DC13FAF}" name="Winkel_x000a_[°]" dataDxfId="461" totalsRowDxfId="462"/>
    <tableColumn id="7" xr3:uid="{B7279285-BD1A-4FBA-912D-8EECE206EFE2}" name="Maße_x000a_L=A+B [mm]" dataDxfId="459" totalsRowDxfId="460">
      <calculatedColumnFormula>D24+E24</calculatedColumnFormula>
    </tableColumn>
    <tableColumn id="8" xr3:uid="{9D91E482-E1F0-49FA-A9EC-F23283E2D697}" name="Dicke_x000a_T [mm]" dataDxfId="457" totalsRowDxfId="458"/>
    <tableColumn id="9" xr3:uid="{5DC3D2F6-3D19-41F2-AF55-08D383C14AF6}" name="Modul_x000a_M [mm]" dataDxfId="455" totalsRowDxfId="456"/>
    <tableColumn id="10" xr3:uid="{FD71DBEB-9733-47C8-90A1-3404430CA74B}" name="Paneeltyp" dataDxfId="453" totalsRowDxfId="454"/>
    <tableColumn id="11" xr3:uid="{F7D00E42-13FA-45C6-BDA2-658CF5821BF4}" name="Kerntyp" dataDxfId="451" totalsRowDxfId="452"/>
    <tableColumn id="12" xr3:uid="{5432BEA7-4161-4364-8E31-5EC8A4571167}" name="Dicke _x000a_(Seite A) [mm]" dataDxfId="449" totalsRowDxfId="450"/>
    <tableColumn id="13" xr3:uid="{297B22F6-6A67-4F8E-81EF-119DF4E4483F}" name="Beschichtungstyp _x000a_(Seite A)" dataDxfId="447" totalsRowDxfId="448"/>
    <tableColumn id="14" xr3:uid="{D57DB57F-E568-49A2-BBC3-1A1C53EDECA0}" name="Farbe _x000a_(Seite A)" dataDxfId="445" totalsRowDxfId="446"/>
    <tableColumn id="15" xr3:uid="{C54ED9DE-608D-46F0-A485-A58D1E78E51C}" name="Profiltyp _x000a_(Seite A)" dataDxfId="443" totalsRowDxfId="444"/>
    <tableColumn id="16" xr3:uid="{F941529A-DFEB-456A-AB08-34FE38E6F600}" name="Dicke _x000a_(Seite B) [mm]" dataDxfId="441" totalsRowDxfId="442"/>
    <tableColumn id="17" xr3:uid="{86CAB7A8-3991-43BA-BEF0-02F2111B02A1}" name="Beschichtungstyp _x000a_(Seite B)" dataDxfId="439" totalsRowDxfId="440"/>
    <tableColumn id="18" xr3:uid="{FF2A45B4-E422-4E41-9E4B-868F326ED5C1}" name="Farbe _x000a_(Seite B)" dataDxfId="437" totalsRowDxfId="438"/>
    <tableColumn id="19" xr3:uid="{F2040752-1285-4123-818B-F34F984BA043}" name="Profiltyp _x000a_(Seite B)" dataDxfId="435" totalsRowDxfId="436"/>
    <tableColumn id="20" xr3:uid="{C9ACCFBD-994C-4566-9BA7-6180CB9D84E6}" name="Anmerkung" totalsRowLabel="Total [m2]" dataDxfId="433" totalsRowDxfId="434"/>
    <tableColumn id="21" xr3:uid="{6DAA6847-A890-4E36-90D4-244ABF723010}" name="Gesamt_x000a_Q×L×M [m2]" totalsRowFunction="sum" dataDxfId="431" totalsRowDxfId="432">
      <calculatedColumnFormula>C24*G24/1000*I24/1000</calculatedColumnFormula>
    </tableColumn>
    <tableColumn id="22" xr3:uid="{853E4FBC-DF4D-484D-A414-7D1949F04D7A}" name="Priorität" dataDxfId="429" totalsRowDxfId="43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BEA86A2-5E2F-4627-B678-F16BA1E79304}" name="Table3" displayName="Table3" ref="A23:X34" totalsRowCount="1" headerRowDxfId="396" dataDxfId="395" totalsRowDxfId="394" headerRowBorderDxfId="392" tableBorderDxfId="393">
  <autoFilter ref="A23:X33" xr:uid="{2BEA86A2-5E2F-4627-B678-F16BA1E793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34FA2E6F-F894-49B9-A363-BE1E84D9B28C}" name="Fassade/Phase" dataDxfId="390" totalsRowDxfId="391"/>
    <tableColumn id="2" xr3:uid="{D67F3F68-6350-4A00-85D5-74DC473AFB53}" name="Position" dataDxfId="388" totalsRowDxfId="389"/>
    <tableColumn id="3" xr3:uid="{B648AC4B-8317-4841-A09B-22436AA6278B}" name="Menge_x000a_Q [PCS]" dataDxfId="386" totalsRowDxfId="387"/>
    <tableColumn id="4" xr3:uid="{316BCA29-6653-49BB-A182-9E5468AC8722}" name="A [mm]" dataDxfId="384" totalsRowDxfId="385"/>
    <tableColumn id="5" xr3:uid="{9AD159D3-8EAE-41D6-A147-5A08DE7C7383}" name="B [mm]" dataDxfId="382" totalsRowDxfId="383"/>
    <tableColumn id="6" xr3:uid="{8FA95B83-5508-4C19-9DD1-C455D9175888}" name="C [mm]" dataDxfId="380" totalsRowDxfId="381"/>
    <tableColumn id="7" xr3:uid="{E451AD24-A00D-4969-BCAC-D7A1D74F0C16}" name="Winkel_x000a_a [°]" dataDxfId="378" totalsRowDxfId="379"/>
    <tableColumn id="8" xr3:uid="{FCAF96DA-8B4F-4236-A8C1-488075526EC7}" name="Winkel_x000a_c [°]" dataDxfId="376" totalsRowDxfId="377"/>
    <tableColumn id="9" xr3:uid="{B5664CA6-7321-486C-A60E-991A77F746FF}" name="Abmessung _x000a_L = A + B + C [mm]" dataDxfId="374" totalsRowDxfId="375">
      <calculatedColumnFormula>D24+E24+F24</calculatedColumnFormula>
    </tableColumn>
    <tableColumn id="10" xr3:uid="{BC7A871F-CA8E-479C-9CAE-C9AA7CD6BA73}" name="Dicke_x000a_T [mm]" dataDxfId="372" totalsRowDxfId="373"/>
    <tableColumn id="11" xr3:uid="{9AC13EA5-3925-4CF7-BEDD-3F2779EE5C6D}" name="Modul_x000a_M [mm]" dataDxfId="370" totalsRowDxfId="371"/>
    <tableColumn id="12" xr3:uid="{E9A85488-2380-415D-9A1A-6E99DD3777A8}" name="Paneeltyp" dataDxfId="368" totalsRowDxfId="369"/>
    <tableColumn id="13" xr3:uid="{24562636-D7BD-41C3-9AD2-EDD8D24B3714}" name="Kerntyp" dataDxfId="366" totalsRowDxfId="367"/>
    <tableColumn id="14" xr3:uid="{16F4D6CE-31D5-4F21-B829-C52C69BD7FDE}" name="Dicke _x000a_(Seite A) [mm]" dataDxfId="364" totalsRowDxfId="365"/>
    <tableColumn id="15" xr3:uid="{EB6DDF17-68E8-43F6-879B-907E99B0E853}" name="Beschichtungstyp _x000a_(Seite A)" dataDxfId="362" totalsRowDxfId="363"/>
    <tableColumn id="16" xr3:uid="{F3F78F25-F62D-4885-955D-CF67E380B446}" name="Farbe _x000a_(Seite A)" dataDxfId="360" totalsRowDxfId="361"/>
    <tableColumn id="17" xr3:uid="{382615C8-3E8E-467E-9F18-3708900B7015}" name="Profiltyp _x000a_(Seite A)" dataDxfId="358" totalsRowDxfId="359"/>
    <tableColumn id="18" xr3:uid="{A0797670-8439-4038-A005-D8348264AD7C}" name="Dicke _x000a_(Seite B) [mm]" dataDxfId="356" totalsRowDxfId="357"/>
    <tableColumn id="19" xr3:uid="{29638E6F-6974-4614-9483-7E12B981C8A4}" name="Beschichtungstyp _x000a_(Seite B)" dataDxfId="354" totalsRowDxfId="355"/>
    <tableColumn id="20" xr3:uid="{DBFCDC3D-5689-4F76-9E92-F7592F9F83AF}" name="Farbe _x000a_(Seite B)" dataDxfId="352" totalsRowDxfId="353"/>
    <tableColumn id="21" xr3:uid="{16170831-0C73-496C-B415-FA41FAABCF9A}" name="Profiltyp _x000a_(Seite B)" dataDxfId="350" totalsRowDxfId="351"/>
    <tableColumn id="22" xr3:uid="{2DFC2476-BD7B-4567-8CC8-191F4272AF6B}" name="Anmerkung" totalsRowLabel="Total [m2]" dataDxfId="348" totalsRowDxfId="349"/>
    <tableColumn id="23" xr3:uid="{9E51AAD0-F3D6-4862-A140-CCFAC4A074BB}" name="Gesamt_x000a_Q×L×M [m2]" totalsRowFunction="sum" dataDxfId="346" totalsRowDxfId="347">
      <calculatedColumnFormula>C24*I24/1000*K24/1000</calculatedColumnFormula>
    </tableColumn>
    <tableColumn id="24" xr3:uid="{A3A40477-D090-4F47-B0D0-48E105461702}" name="Priorität" dataDxfId="344" totalsRowDxfId="34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A590D9-4422-42E8-9FB5-2B7D91223D04}" name="Table4" displayName="Table4" ref="A23:W34" totalsRowCount="1" headerRowDxfId="309" dataDxfId="308" totalsRowDxfId="307" headerRowBorderDxfId="305" tableBorderDxfId="306">
  <autoFilter ref="A23:W33" xr:uid="{03A590D9-4422-42E8-9FB5-2B7D91223D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9783B8E7-7CC9-4A55-B351-C508316832A9}" name="Fassade/Phase" dataDxfId="303" totalsRowDxfId="304"/>
    <tableColumn id="2" xr3:uid="{DE1CC794-20C0-42A2-B96A-7CE7FBD08CF7}" name="Position" dataDxfId="301" totalsRowDxfId="302"/>
    <tableColumn id="3" xr3:uid="{4F26DEEA-2E47-48B2-A935-9EE7BA1EF222}" name="Menge_x000a_Q [PCS]" dataDxfId="299" totalsRowDxfId="300"/>
    <tableColumn id="4" xr3:uid="{2DD7BF37-A0B4-4783-83DA-48BC14977362}" name="A [mm]" dataDxfId="297" totalsRowDxfId="298"/>
    <tableColumn id="5" xr3:uid="{F58E5C0D-59DC-4D0A-9470-205F641E448C}" name="B [mm]" dataDxfId="295" totalsRowDxfId="296"/>
    <tableColumn id="6" xr3:uid="{04690CF0-ED44-4CE9-849F-8C9C7BC5DAC8}" name="Maße_x000a_A+B [mm]" dataDxfId="293" totalsRowDxfId="294">
      <calculatedColumnFormula>D24+E24</calculatedColumnFormula>
    </tableColumn>
    <tableColumn id="7" xr3:uid="{B380A317-8031-4DA1-8727-FDAE82C9B7EA}" name="Winkel_x000a_[°]" dataDxfId="291" totalsRowDxfId="292"/>
    <tableColumn id="8" xr3:uid="{88A2D731-A95E-4B4D-B493-B16AD749A743}" name="Länge_x000a_L [mm]" dataDxfId="289" totalsRowDxfId="290"/>
    <tableColumn id="9" xr3:uid="{40193CEF-6021-42A4-BE22-7EC0CCE98B39}" name="Dicke_x000a_T [mm]" dataDxfId="287" totalsRowDxfId="288"/>
    <tableColumn id="10" xr3:uid="{1DC3A4FB-8708-49C9-9B65-2A7C06F2DA68}" name="Modul_x000a_M [mm]" dataDxfId="285" totalsRowDxfId="286"/>
    <tableColumn id="11" xr3:uid="{B754F6C5-4536-4FD1-A18B-3544BEE1A084}" name="Paneeltyp" dataDxfId="283" totalsRowDxfId="284"/>
    <tableColumn id="12" xr3:uid="{9D593211-E32E-4368-99D0-E64E02B7AEF4}" name="Kerntyp" dataDxfId="281" totalsRowDxfId="282"/>
    <tableColumn id="13" xr3:uid="{4FBFBD3E-FF2D-4F6A-9905-BA34676628DB}" name="Dicke _x000a_(Seite A) [mm]" dataDxfId="279" totalsRowDxfId="280"/>
    <tableColumn id="14" xr3:uid="{5422C484-0BC0-4932-8691-60910207BE21}" name="Beschichtungstyp _x000a_(Seite A)" dataDxfId="277" totalsRowDxfId="278"/>
    <tableColumn id="15" xr3:uid="{CCFEDA5D-DA8E-4FC1-B932-8765E259EE61}" name="Farbe _x000a_(Seite A)" dataDxfId="275" totalsRowDxfId="276"/>
    <tableColumn id="16" xr3:uid="{57D7756C-7980-4E7A-A705-05C51EF9B70F}" name="Profiltyp _x000a_(Seite A)" dataDxfId="273" totalsRowDxfId="274"/>
    <tableColumn id="17" xr3:uid="{95AC0E3C-425D-4758-8225-CC268B31BFF6}" name="Dicke _x000a_(Seite B) [mm]" dataDxfId="271" totalsRowDxfId="272"/>
    <tableColumn id="18" xr3:uid="{C81A16FE-2F52-4C27-B1F5-AB87DDB0FB72}" name="Beschichtungstyp _x000a_(Seite B)" dataDxfId="269" totalsRowDxfId="270"/>
    <tableColumn id="19" xr3:uid="{DCBA6A79-D5F5-48E8-ACCA-E0363DE50DAD}" name="Farbe _x000a_(Seite B)" dataDxfId="267" totalsRowDxfId="268"/>
    <tableColumn id="20" xr3:uid="{E9F30C13-B419-44C3-9D0E-0A5FB3F4FF7C}" name="Profiltyp _x000a_(Seite B)" dataDxfId="265" totalsRowDxfId="266"/>
    <tableColumn id="21" xr3:uid="{B1E3F7F2-4CF3-4E3D-8553-D697D7C3ADF0}" name="Anmerkung" totalsRowLabel="Total [m2]" dataDxfId="263" totalsRowDxfId="264"/>
    <tableColumn id="22" xr3:uid="{A8943420-06C1-420A-A4ED-9DBF1C08C597}" name="Gesamt_x000a_Q×L×M [m2]" totalsRowFunction="sum" dataDxfId="261" totalsRowDxfId="262">
      <calculatedColumnFormula>C24*H24/1000*J24/1000</calculatedColumnFormula>
    </tableColumn>
    <tableColumn id="23" xr3:uid="{606CB22C-8DDE-4716-9696-B49C9FBF228F}" name="Priorität" dataDxfId="259" totalsRowDxfId="26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C750D4E-A34D-4968-A67E-E3D4DA30F292}" name="Table48" displayName="Table48" ref="A23:W34" totalsRowCount="1" headerRowDxfId="222" dataDxfId="221" totalsRowDxfId="220" headerRowBorderDxfId="218" tableBorderDxfId="219">
  <autoFilter ref="A23:W33" xr:uid="{03A590D9-4422-42E8-9FB5-2B7D91223D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92A7674F-161E-4486-AFF7-6A3A9E2E6E95}" name="Fassade/Phase" dataDxfId="216" totalsRowDxfId="217"/>
    <tableColumn id="2" xr3:uid="{B57C1B7A-B22E-4E30-BEF0-BCA28DA3995F}" name="Position" dataDxfId="214" totalsRowDxfId="215"/>
    <tableColumn id="3" xr3:uid="{8DCE7811-5DAC-48A3-A213-ED76DEA37798}" name="Menge_x000a_Q [PCS]" dataDxfId="212" totalsRowDxfId="213"/>
    <tableColumn id="4" xr3:uid="{18DB06DF-828C-4348-8CCD-C89778886AFA}" name="A [mm]" dataDxfId="210" totalsRowDxfId="211"/>
    <tableColumn id="5" xr3:uid="{A91E2B8D-9AF7-43E5-969B-388B89D94580}" name="B [mm]" dataDxfId="208" totalsRowDxfId="209"/>
    <tableColumn id="6" xr3:uid="{DAC670E4-05EC-4370-BAFA-C755294ED182}" name="Maße_x000a_A+B [mm]" dataDxfId="206" totalsRowDxfId="207">
      <calculatedColumnFormula>D24+E24</calculatedColumnFormula>
    </tableColumn>
    <tableColumn id="7" xr3:uid="{3DC2E5C8-C588-480A-A88B-5EC035C366F8}" name="Winkel_x000a_[°]" dataDxfId="204" totalsRowDxfId="205"/>
    <tableColumn id="8" xr3:uid="{7F18974C-3EB7-42D0-AAF9-0FED940CE849}" name="Länge_x000a_L [mm]" dataDxfId="202" totalsRowDxfId="203"/>
    <tableColumn id="9" xr3:uid="{33C20B68-F167-461E-81F3-060D70FCE16E}" name="Dicke_x000a_T [mm]" dataDxfId="200" totalsRowDxfId="201"/>
    <tableColumn id="10" xr3:uid="{0A65C32D-6D1F-468A-80D7-1940D094F130}" name="Modul_x000a_M [mm]" dataDxfId="198" totalsRowDxfId="199"/>
    <tableColumn id="11" xr3:uid="{2872944B-0946-4C30-8CF3-7BAC9407232B}" name="Paneeltyp" dataDxfId="196" totalsRowDxfId="197"/>
    <tableColumn id="12" xr3:uid="{1E811553-737D-4F12-BF35-71649CFB50C1}" name="Kerntyp" dataDxfId="194" totalsRowDxfId="195"/>
    <tableColumn id="13" xr3:uid="{A7909B4F-B71F-4647-8ACF-79F15F4C3D65}" name="Dicke _x000a_(Seite A) [mm]" dataDxfId="192" totalsRowDxfId="193"/>
    <tableColumn id="14" xr3:uid="{544D3BA6-55FD-4BBC-ABF1-8B720CB81CD8}" name="Beschichtungstyp _x000a_(Seite A)" dataDxfId="190" totalsRowDxfId="191"/>
    <tableColumn id="15" xr3:uid="{A464A81D-00F0-40B4-9FA5-345A527562C0}" name="Farbe _x000a_(Seite A)" dataDxfId="188" totalsRowDxfId="189"/>
    <tableColumn id="16" xr3:uid="{34E998D9-BB59-4558-B36F-D0FA82F8782B}" name="Profiltyp _x000a_(Seite A)" dataDxfId="186" totalsRowDxfId="187"/>
    <tableColumn id="17" xr3:uid="{3D56E784-2934-469F-A3D0-14AA5B4D5FD6}" name="Dicke _x000a_(Seite B) [mm]" dataDxfId="184" totalsRowDxfId="185"/>
    <tableColumn id="18" xr3:uid="{8738AD36-D6C2-4CC7-8908-187F474C01B5}" name="Beschichtungstyp _x000a_(Seite B)" dataDxfId="182" totalsRowDxfId="183"/>
    <tableColumn id="19" xr3:uid="{25816E51-3520-4326-8890-372AB52AB0F9}" name="Farbe _x000a_(Seite B)" dataDxfId="180" totalsRowDxfId="181"/>
    <tableColumn id="20" xr3:uid="{E748B4ED-A431-4AA4-86C4-4F0F33611D9B}" name="Profiltyp _x000a_(Seite B)" dataDxfId="178" totalsRowDxfId="179"/>
    <tableColumn id="21" xr3:uid="{7096D0C2-9DC6-4E4A-977B-10B3CBDC0C29}" name="Anmerkung" totalsRowLabel="Total [m2]" dataDxfId="176" totalsRowDxfId="177"/>
    <tableColumn id="22" xr3:uid="{7AC87F90-7498-404D-8D43-A9C660FF283E}" name="Gesamt_x000a_Q×L×M [m2]" totalsRowFunction="sum" dataDxfId="174" totalsRowDxfId="175">
      <calculatedColumnFormula>C24*H24/1000*J24/1000</calculatedColumnFormula>
    </tableColumn>
    <tableColumn id="23" xr3:uid="{74A794F2-BC0A-48DC-9495-A66C344574FF}" name="Priorität" dataDxfId="172" totalsRowDxfId="17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75355EF-54FF-4E08-B03E-BE59EE6C5CD4}" name="Table5" displayName="Table5" ref="A23:W34" totalsRowCount="1" headerRowDxfId="139" dataDxfId="138" totalsRowDxfId="137" headerRowBorderDxfId="135" tableBorderDxfId="136">
  <autoFilter ref="A23:W33" xr:uid="{875355EF-54FF-4E08-B03E-BE59EE6C5C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91F1D55D-0753-44A6-B65F-86B63F4051B9}" name="Fassade/Phase" dataDxfId="133" totalsRowDxfId="134"/>
    <tableColumn id="2" xr3:uid="{B6264FC5-96AC-4A19-B75E-2A46F1FD0560}" name="Position" dataDxfId="131" totalsRowDxfId="132"/>
    <tableColumn id="3" xr3:uid="{0B05F846-3BF1-4B67-8C14-EF322582AEA4}" name="Menge_x000a_Q [PCS]" dataDxfId="129" totalsRowDxfId="130"/>
    <tableColumn id="4" xr3:uid="{AE6221F7-81AE-45B0-9ADB-899613E453E9}" name="A [mm]" dataDxfId="127" totalsRowDxfId="128"/>
    <tableColumn id="5" xr3:uid="{8B1C5A57-4E0F-4602-8142-56B8BA85ECA1}" name="B [mm]" dataDxfId="125" totalsRowDxfId="126"/>
    <tableColumn id="6" xr3:uid="{53CCC58D-F400-433E-B456-FDC81599B648}" name="Maße_x000a_A+B [mm]" dataDxfId="123" totalsRowDxfId="124">
      <calculatedColumnFormula>D24+E24</calculatedColumnFormula>
    </tableColumn>
    <tableColumn id="7" xr3:uid="{D588BB6B-C8A2-4889-81C6-554B5DE87E24}" name="Winkel_x000a_[°]" dataDxfId="121" totalsRowDxfId="122"/>
    <tableColumn id="8" xr3:uid="{189E0743-EEFE-4508-9AFF-5DFE5DCC1A1C}" name="Länge_x000a_L [mm]" dataDxfId="119" totalsRowDxfId="120"/>
    <tableColumn id="9" xr3:uid="{8C6C83CF-FF5A-419D-869B-EC6B2375A45F}" name="Dicke_x000a_T [mm]" dataDxfId="117" totalsRowDxfId="118"/>
    <tableColumn id="10" xr3:uid="{F27BFA22-8CD3-46D4-9757-34466B1A85E4}" name="Modul_x000a_M [mm]" dataDxfId="115" totalsRowDxfId="116"/>
    <tableColumn id="11" xr3:uid="{BBEE3E69-C207-4C46-883B-50DDA0813249}" name="Paneeltyp" dataDxfId="113" totalsRowDxfId="114"/>
    <tableColumn id="12" xr3:uid="{11F86387-743D-4426-AD97-D1D9BD52B644}" name="Kerntyp" dataDxfId="111" totalsRowDxfId="112"/>
    <tableColumn id="13" xr3:uid="{6EA00270-F9B6-4CF5-B2C4-94A9FD093568}" name="Dicke _x000a_(Seite A) [mm]" dataDxfId="109" totalsRowDxfId="110"/>
    <tableColumn id="14" xr3:uid="{BCFE39F7-8B0D-461F-80FD-8C2942C7F7AA}" name="Beschichtungstyp _x000a_(Seite A)" dataDxfId="107" totalsRowDxfId="108"/>
    <tableColumn id="15" xr3:uid="{42B90C77-1E17-4D16-95C3-BBDE6FFF958A}" name="Farbe _x000a_(Seite A)" dataDxfId="105" totalsRowDxfId="106"/>
    <tableColumn id="16" xr3:uid="{1A91E767-6A38-4B2B-8BBF-80375E2E5F15}" name="Profiltyp _x000a_(Seite A)" dataDxfId="103" totalsRowDxfId="104"/>
    <tableColumn id="17" xr3:uid="{3E095366-B05C-4BA5-A794-0498C4C4956C}" name="Dicke _x000a_(Seite B) [mm]" dataDxfId="101" totalsRowDxfId="102"/>
    <tableColumn id="18" xr3:uid="{16ACF66A-3B6B-4B72-BE3E-A92A5345A8F9}" name="Beschichtungstyp _x000a_(Seite B)" dataDxfId="99" totalsRowDxfId="100"/>
    <tableColumn id="19" xr3:uid="{76614344-8267-46D9-9FF5-56D3C3693312}" name="Farbe _x000a_(Seite B)" dataDxfId="97" totalsRowDxfId="98"/>
    <tableColumn id="20" xr3:uid="{AD15C301-2201-4C89-BBE1-48FECA976B3A}" name="Profiltyp _x000a_(Seite B)" dataDxfId="95" totalsRowDxfId="96"/>
    <tableColumn id="21" xr3:uid="{3C132300-8D94-4484-8E6A-AFD2953D2BDE}" name="Anmerkung" totalsRowLabel="Total [m2]" dataDxfId="93" totalsRowDxfId="94"/>
    <tableColumn id="22" xr3:uid="{616E0CBD-B4DD-4D18-B680-5CD79F930A92}" name="Gesamt_x000a_Q×L×M [m2]" totalsRowFunction="sum" dataDxfId="91" totalsRowDxfId="92">
      <calculatedColumnFormula>C24*H24/1000*J24/1000</calculatedColumnFormula>
    </tableColumn>
    <tableColumn id="23" xr3:uid="{81BF52B2-A4F7-4264-9C4D-71D438F58A41}" name="Priorität" dataDxfId="89" totalsRowDxfId="9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249E55D-4CE9-4A0B-A2C3-E4465CD76108}" name="Table6" displayName="Table6" ref="A23:Y34" totalsRowCount="1" headerRowDxfId="54" dataDxfId="53" totalsRowDxfId="52" headerRowBorderDxfId="50" tableBorderDxfId="51">
  <autoFilter ref="A23:Y33" xr:uid="{7249E55D-4CE9-4A0B-A2C3-E4465CD7610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2EF8EC04-D187-47BC-94A1-ECC225AE272D}" name="Fassade/Phase" dataDxfId="48" totalsRowDxfId="49"/>
    <tableColumn id="2" xr3:uid="{36AFFD45-9D42-4741-9018-DAEA4D91EC5D}" name="Position" dataDxfId="46" totalsRowDxfId="47"/>
    <tableColumn id="3" xr3:uid="{1FE2FDE6-EC62-4FE2-8662-CB0CFA5FD3DE}" name="Menge_x000a_Q [PCS]" dataDxfId="44" totalsRowDxfId="45"/>
    <tableColumn id="4" xr3:uid="{50104E2F-8B10-4227-887A-939F6619AD25}" name="A [mm]" dataDxfId="42" totalsRowDxfId="43"/>
    <tableColumn id="5" xr3:uid="{5ABE31AB-7509-420E-BF12-BCB5E5B22FFA}" name="B [mm]" dataDxfId="40" totalsRowDxfId="41"/>
    <tableColumn id="6" xr3:uid="{118DB0DE-8427-4000-8CB5-AB5F4EBECE71}" name="C [mm]" dataDxfId="38" totalsRowDxfId="39"/>
    <tableColumn id="7" xr3:uid="{5852EB62-4327-46A7-9E7F-1B13DA50C088}" name="Maße_x000a_A+B+C [mm]" dataDxfId="36" totalsRowDxfId="37">
      <calculatedColumnFormula>D24+E24+F24</calculatedColumnFormula>
    </tableColumn>
    <tableColumn id="8" xr3:uid="{27145A13-4BC7-4724-8AEF-B01E607B61C1}" name="Winkel_x000a_a [°]" dataDxfId="34" totalsRowDxfId="35"/>
    <tableColumn id="9" xr3:uid="{43D41CAB-5040-488D-A40B-90121CD3E0CA}" name="Winkel_x000a_c [°]" dataDxfId="32" totalsRowDxfId="33"/>
    <tableColumn id="10" xr3:uid="{068D9822-E89F-4FC5-BE0E-57DE92CBEC36}" name="Länge_x000a_L [mm]" dataDxfId="30" totalsRowDxfId="31"/>
    <tableColumn id="11" xr3:uid="{753005BC-1F98-4D8E-ABBF-16592E83F733}" name="Dicke_x000a_T [mm]" dataDxfId="28" totalsRowDxfId="29"/>
    <tableColumn id="12" xr3:uid="{43FB3759-B1DE-43AC-875D-8CBC0F4DF0A3}" name="Modul_x000a_M [mm]" dataDxfId="26" totalsRowDxfId="27"/>
    <tableColumn id="13" xr3:uid="{B2A7B49B-4C36-45BF-A61E-B9C323DA155E}" name="Paneeltyp" dataDxfId="24" totalsRowDxfId="25"/>
    <tableColumn id="14" xr3:uid="{E4306C4E-5E49-4FFB-8EAD-ACF4BD4D8F9A}" name="Kerntyp" dataDxfId="22" totalsRowDxfId="23"/>
    <tableColumn id="15" xr3:uid="{95D0C77F-ACF1-4068-9341-DC82D64F0AAA}" name="Dicke _x000a_(Seite A) [mm]" dataDxfId="20" totalsRowDxfId="21"/>
    <tableColumn id="16" xr3:uid="{4010D1BC-CCED-4973-AC50-0063E4136CF4}" name="Beschichtungstyp _x000a_(Seite A)" dataDxfId="18" totalsRowDxfId="19"/>
    <tableColumn id="17" xr3:uid="{088DC478-0BC0-4FCC-AFF7-42D6129139E2}" name="Farbe _x000a_(Seite A)" dataDxfId="16" totalsRowDxfId="17"/>
    <tableColumn id="18" xr3:uid="{D55AC076-EACB-438A-BA42-5714E0D9C9F9}" name="Profiltyp _x000a_(Seite A)" dataDxfId="14" totalsRowDxfId="15"/>
    <tableColumn id="19" xr3:uid="{8572DB2F-3CED-4318-8320-C1779ADA6796}" name="Dicke _x000a_(Seite B) [mm]" dataDxfId="12" totalsRowDxfId="13"/>
    <tableColumn id="20" xr3:uid="{23545A9C-E2B3-4FFA-A9C9-F9FE9D687791}" name="Beschichtungstyp _x000a_(Seite B)" dataDxfId="10" totalsRowDxfId="11"/>
    <tableColumn id="21" xr3:uid="{29072817-7072-40A0-8579-A86959492F98}" name="Farbe _x000a_(Seite B)" dataDxfId="8" totalsRowDxfId="9"/>
    <tableColumn id="22" xr3:uid="{570F9840-29FF-46FA-A3D1-D5501BDF4EAE}" name="Profiltyp _x000a_(Seite B)" dataDxfId="6" totalsRowDxfId="7"/>
    <tableColumn id="23" xr3:uid="{A7F49C0A-A1EC-4BBE-8B19-3A2A4388D1E6}" name="Anmerkung" totalsRowLabel="Total [m2]" dataDxfId="4" totalsRowDxfId="5"/>
    <tableColumn id="24" xr3:uid="{218B16B2-75C3-4848-918D-2B835F04F7D6}" name="Gesamt_x000a_Q×L×M [m2]" totalsRowFunction="sum" dataDxfId="2" totalsRowDxfId="3">
      <calculatedColumnFormula>C24*J24/1000*L24/1000</calculatedColumnFormula>
    </tableColumn>
    <tableColumn id="25" xr3:uid="{50BCC169-8DA3-4E5F-A2A8-CCEE1F031FB2}" name="Priorität" dataDxfId="0" totalsRow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table" Target="../tables/table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3F929-EE10-4339-B7D0-805C2C9F5734}">
  <sheetPr codeName="Sheet1"/>
  <dimension ref="A1:R167"/>
  <sheetViews>
    <sheetView showGridLines="0" zoomScaleNormal="100" zoomScaleSheetLayoutView="85" workbookViewId="0">
      <selection activeCell="I82" sqref="I82"/>
    </sheetView>
  </sheetViews>
  <sheetFormatPr defaultRowHeight="14.25"/>
  <cols>
    <col min="1" max="1" width="17.625" customWidth="1"/>
    <col min="2" max="2" width="14.625" customWidth="1"/>
    <col min="3" max="3" width="10.625" customWidth="1"/>
    <col min="4" max="6" width="9" customWidth="1"/>
  </cols>
  <sheetData>
    <row r="1" spans="1:18" ht="15">
      <c r="B1" s="1"/>
      <c r="C1" s="29"/>
    </row>
    <row r="2" spans="1:18" ht="26.25">
      <c r="A2" s="2"/>
      <c r="B2" s="1"/>
      <c r="C2" s="20" t="s">
        <v>0</v>
      </c>
    </row>
    <row r="3" spans="1:18" ht="15.75">
      <c r="C3" s="21" t="s">
        <v>1</v>
      </c>
      <c r="D3" s="28" t="str" cm="1">
        <f t="array" ref="D3">LOOKUP(2,1/(Updates!A:A&lt;&gt;""),Updates!A:A)</f>
        <v>1.4</v>
      </c>
      <c r="E3" s="30" t="s">
        <v>2</v>
      </c>
      <c r="F3" s="2"/>
    </row>
    <row r="4" spans="1:18">
      <c r="C4" s="21"/>
    </row>
    <row r="7" spans="1:18" ht="15">
      <c r="F7" s="1" t="s">
        <v>3</v>
      </c>
      <c r="N7" s="116" t="s">
        <v>4</v>
      </c>
    </row>
    <row r="8" spans="1:18">
      <c r="F8" s="115" t="s">
        <v>5</v>
      </c>
    </row>
    <row r="9" spans="1:18" ht="15">
      <c r="N9" s="117" t="s">
        <v>3</v>
      </c>
      <c r="O9" s="118"/>
      <c r="P9" s="118"/>
      <c r="Q9" s="119" t="s">
        <v>6</v>
      </c>
      <c r="R9" s="119" t="s">
        <v>7</v>
      </c>
    </row>
    <row r="10" spans="1:18">
      <c r="N10" s="120" t="s">
        <v>8</v>
      </c>
      <c r="O10" s="121"/>
      <c r="P10" s="121"/>
      <c r="Q10" s="122" t="s">
        <v>9</v>
      </c>
      <c r="R10" s="122" t="s">
        <v>9</v>
      </c>
    </row>
    <row r="11" spans="1:18">
      <c r="N11" s="120" t="s">
        <v>10</v>
      </c>
      <c r="O11" s="121"/>
      <c r="P11" s="121"/>
      <c r="Q11" s="122" t="s">
        <v>9</v>
      </c>
      <c r="R11" s="122" t="s">
        <v>9</v>
      </c>
    </row>
    <row r="12" spans="1:18">
      <c r="F12" s="115" t="s">
        <v>11</v>
      </c>
      <c r="N12" s="120" t="s">
        <v>5</v>
      </c>
      <c r="O12" s="123"/>
      <c r="P12" s="123"/>
      <c r="Q12" s="122" t="s">
        <v>9</v>
      </c>
      <c r="R12" s="122" t="s">
        <v>9</v>
      </c>
    </row>
    <row r="13" spans="1:18">
      <c r="N13" s="120" t="s">
        <v>12</v>
      </c>
      <c r="O13" s="123"/>
      <c r="P13" s="123"/>
      <c r="Q13" s="122" t="s">
        <v>9</v>
      </c>
      <c r="R13" s="122" t="s">
        <v>9</v>
      </c>
    </row>
    <row r="14" spans="1:18">
      <c r="N14" s="120" t="s">
        <v>13</v>
      </c>
      <c r="O14" s="123"/>
      <c r="P14" s="123"/>
      <c r="Q14" s="124"/>
      <c r="R14" s="122" t="s">
        <v>9</v>
      </c>
    </row>
    <row r="15" spans="1:18">
      <c r="N15" s="120" t="s">
        <v>14</v>
      </c>
      <c r="O15" s="125"/>
      <c r="P15" s="125"/>
      <c r="Q15" s="124"/>
      <c r="R15" s="122" t="s">
        <v>9</v>
      </c>
    </row>
    <row r="16" spans="1:18">
      <c r="F16" s="115" t="s">
        <v>13</v>
      </c>
    </row>
    <row r="20" spans="6:6">
      <c r="F20" s="115" t="str">
        <f>[1]TM!$B$68</f>
        <v>Micro-lined profile (M3)</v>
      </c>
    </row>
    <row r="24" spans="6:6">
      <c r="F24" s="115" t="s">
        <v>15</v>
      </c>
    </row>
    <row r="28" spans="6:6">
      <c r="F28" s="115" t="s">
        <v>8</v>
      </c>
    </row>
    <row r="32" spans="6:6">
      <c r="F32" s="115" t="s">
        <v>16</v>
      </c>
    </row>
    <row r="36" spans="1:8">
      <c r="F36" s="115" t="s">
        <v>17</v>
      </c>
    </row>
    <row r="40" spans="1:8">
      <c r="F40" s="115" t="s">
        <v>18</v>
      </c>
    </row>
    <row r="43" spans="1:8">
      <c r="A43" s="107" t="s">
        <v>19</v>
      </c>
      <c r="B43" s="58"/>
      <c r="C43" s="58"/>
      <c r="D43" s="58"/>
      <c r="E43" s="58"/>
      <c r="F43" s="58"/>
      <c r="G43" s="65"/>
      <c r="H43" s="66"/>
    </row>
    <row r="44" spans="1:8">
      <c r="A44" s="108" t="s">
        <v>20</v>
      </c>
      <c r="B44" s="58"/>
      <c r="C44" s="58"/>
      <c r="D44" s="58"/>
      <c r="E44" s="58"/>
      <c r="F44" s="58"/>
      <c r="G44" s="58"/>
      <c r="H44" s="58"/>
    </row>
    <row r="45" spans="1:8">
      <c r="A45" s="58"/>
      <c r="B45" s="58"/>
      <c r="C45" s="58"/>
      <c r="D45" s="58"/>
      <c r="E45" s="58"/>
      <c r="F45" s="58"/>
      <c r="G45" s="58"/>
      <c r="H45" s="58"/>
    </row>
    <row r="46" spans="1:8" ht="15">
      <c r="A46" s="110" t="s">
        <v>21</v>
      </c>
      <c r="B46" s="110" t="s">
        <v>22</v>
      </c>
      <c r="C46" s="110" t="s">
        <v>23</v>
      </c>
      <c r="D46" s="110">
        <v>60</v>
      </c>
      <c r="E46" s="110">
        <v>1000</v>
      </c>
      <c r="F46" s="110" t="s">
        <v>24</v>
      </c>
      <c r="G46" s="110" t="s">
        <v>25</v>
      </c>
      <c r="H46" s="68"/>
    </row>
    <row r="47" spans="1:8" ht="15">
      <c r="A47" s="111" t="s">
        <v>26</v>
      </c>
      <c r="B47" s="111" t="s">
        <v>26</v>
      </c>
      <c r="C47" s="111" t="s">
        <v>26</v>
      </c>
      <c r="D47" s="111" t="s">
        <v>26</v>
      </c>
      <c r="E47" s="111" t="s">
        <v>26</v>
      </c>
      <c r="F47" s="111" t="s">
        <v>26</v>
      </c>
      <c r="G47" s="111" t="s">
        <v>26</v>
      </c>
      <c r="H47" s="68"/>
    </row>
    <row r="48" spans="1:8" ht="15">
      <c r="A48" s="112" t="s">
        <v>27</v>
      </c>
      <c r="B48" s="112" t="s">
        <v>28</v>
      </c>
      <c r="C48" s="112" t="s">
        <v>29</v>
      </c>
      <c r="D48" s="112" t="s">
        <v>30</v>
      </c>
      <c r="E48" s="112" t="s">
        <v>31</v>
      </c>
      <c r="F48" s="113" t="s">
        <v>32</v>
      </c>
      <c r="G48" s="113" t="s">
        <v>33</v>
      </c>
      <c r="H48" s="68"/>
    </row>
    <row r="49" spans="1:8" ht="25.5">
      <c r="A49" s="58"/>
      <c r="B49" s="58"/>
      <c r="C49" s="58"/>
      <c r="D49" s="112" t="s">
        <v>34</v>
      </c>
      <c r="E49" s="112" t="s">
        <v>35</v>
      </c>
      <c r="F49" s="113" t="s">
        <v>36</v>
      </c>
      <c r="G49" s="113" t="s">
        <v>37</v>
      </c>
      <c r="H49" s="68"/>
    </row>
    <row r="50" spans="1:8">
      <c r="A50" s="58"/>
      <c r="B50" s="58"/>
      <c r="C50" s="58"/>
      <c r="D50" s="58"/>
      <c r="E50" s="58"/>
      <c r="F50" s="113" t="s">
        <v>38</v>
      </c>
      <c r="G50" s="113" t="s">
        <v>38</v>
      </c>
      <c r="H50" s="58"/>
    </row>
    <row r="51" spans="1:8" ht="15">
      <c r="A51" s="58"/>
      <c r="B51" s="58"/>
      <c r="C51" s="58"/>
      <c r="D51" s="58"/>
      <c r="E51" s="58"/>
      <c r="F51" s="58"/>
      <c r="G51" s="58"/>
      <c r="H51" s="68"/>
    </row>
    <row r="52" spans="1:8" ht="15">
      <c r="A52" s="58"/>
      <c r="B52" s="58"/>
      <c r="C52" s="58"/>
      <c r="D52" s="58"/>
      <c r="E52" s="58"/>
      <c r="F52" s="58"/>
      <c r="G52" s="58"/>
      <c r="H52" s="68"/>
    </row>
    <row r="53" spans="1:8">
      <c r="A53" s="107" t="s">
        <v>39</v>
      </c>
      <c r="B53" s="58"/>
      <c r="C53" s="58"/>
      <c r="D53" s="58"/>
      <c r="E53" s="58"/>
      <c r="F53" s="58"/>
      <c r="G53" s="58"/>
      <c r="H53" s="58"/>
    </row>
    <row r="54" spans="1:8">
      <c r="A54" s="58"/>
      <c r="B54" s="58"/>
      <c r="C54" s="58"/>
      <c r="D54" s="58"/>
      <c r="E54" s="58"/>
      <c r="F54" s="58"/>
      <c r="G54" s="58"/>
      <c r="H54" s="58"/>
    </row>
    <row r="55" spans="1:8">
      <c r="A55" s="108" t="s">
        <v>40</v>
      </c>
      <c r="B55" s="58"/>
      <c r="C55" s="58"/>
      <c r="D55" s="109" t="s">
        <v>41</v>
      </c>
      <c r="E55" s="58"/>
      <c r="F55" s="58"/>
      <c r="G55" s="58"/>
      <c r="H55" s="58"/>
    </row>
    <row r="56" spans="1:8">
      <c r="A56" s="108" t="s">
        <v>42</v>
      </c>
      <c r="B56" s="58"/>
      <c r="C56" s="58"/>
      <c r="D56" s="109" t="s">
        <v>43</v>
      </c>
      <c r="E56" s="58"/>
      <c r="F56" s="58"/>
      <c r="G56" s="58"/>
      <c r="H56" s="58"/>
    </row>
    <row r="79" spans="1:1" ht="15">
      <c r="A79" s="1" t="s">
        <v>44</v>
      </c>
    </row>
    <row r="81" spans="1:5">
      <c r="B81" s="76" t="s">
        <v>45</v>
      </c>
    </row>
    <row r="82" spans="1:5">
      <c r="B82" s="76" t="s">
        <v>46</v>
      </c>
    </row>
    <row r="83" spans="1:5">
      <c r="B83" s="76" t="s">
        <v>47</v>
      </c>
    </row>
    <row r="84" spans="1:5">
      <c r="B84" s="58"/>
    </row>
    <row r="85" spans="1:5">
      <c r="B85" s="76" t="s">
        <v>48</v>
      </c>
    </row>
    <row r="86" spans="1:5">
      <c r="B86" s="76" t="s">
        <v>49</v>
      </c>
    </row>
    <row r="89" spans="1:5" ht="15.75">
      <c r="A89" s="22" t="s">
        <v>50</v>
      </c>
    </row>
    <row r="90" spans="1:5">
      <c r="A90" s="23" t="s">
        <v>51</v>
      </c>
    </row>
    <row r="91" spans="1:5">
      <c r="A91" s="23" t="s">
        <v>52</v>
      </c>
    </row>
    <row r="93" spans="1:5">
      <c r="B93" s="4" t="s">
        <v>53</v>
      </c>
      <c r="C93" t="s">
        <v>54</v>
      </c>
    </row>
    <row r="94" spans="1:5">
      <c r="B94" s="15" t="s">
        <v>55</v>
      </c>
      <c r="C94" s="11" t="s">
        <v>56</v>
      </c>
      <c r="D94" s="11"/>
      <c r="E94" s="11"/>
    </row>
    <row r="95" spans="1:5">
      <c r="B95" s="16" t="s">
        <v>55</v>
      </c>
      <c r="C95" s="10" t="s">
        <v>57</v>
      </c>
      <c r="D95" s="10"/>
      <c r="E95" s="10"/>
    </row>
    <row r="96" spans="1:5">
      <c r="B96" s="17" t="s">
        <v>55</v>
      </c>
      <c r="C96" s="3" t="s">
        <v>58</v>
      </c>
      <c r="D96" s="3"/>
      <c r="E96" s="3"/>
    </row>
    <row r="97" spans="2:5">
      <c r="B97" s="18" t="s">
        <v>59</v>
      </c>
      <c r="C97" s="12" t="s">
        <v>60</v>
      </c>
      <c r="D97" s="12"/>
      <c r="E97" s="12"/>
    </row>
    <row r="127" spans="1:1" ht="15.75">
      <c r="A127" s="22" t="s">
        <v>61</v>
      </c>
    </row>
    <row r="128" spans="1:1">
      <c r="A128" s="23" t="s">
        <v>62</v>
      </c>
    </row>
    <row r="129" spans="1:1">
      <c r="A129" s="23" t="s">
        <v>63</v>
      </c>
    </row>
    <row r="166" spans="1:13" ht="15">
      <c r="A166" s="1" t="s">
        <v>64</v>
      </c>
    </row>
    <row r="167" spans="1:13" ht="132.75" customHeight="1">
      <c r="A167" s="131" t="s">
        <v>65</v>
      </c>
      <c r="B167" s="131"/>
      <c r="C167" s="131"/>
      <c r="D167" s="131"/>
      <c r="E167" s="131"/>
      <c r="F167" s="131"/>
      <c r="G167" s="131"/>
      <c r="H167" s="131"/>
      <c r="I167" s="131"/>
      <c r="J167" s="131"/>
      <c r="K167" s="131"/>
      <c r="L167" s="131"/>
      <c r="M167" s="131"/>
    </row>
  </sheetData>
  <sheetProtection sheet="1" objects="1" scenarios="1"/>
  <mergeCells count="1">
    <mergeCell ref="A167:M167"/>
  </mergeCells>
  <pageMargins left="0.39370078740157483" right="0.39370078740157483" top="0.39370078740157483" bottom="0.3937007874015748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4E15-6FBA-4165-B623-F24646302472}">
  <sheetPr codeName="Sheet10"/>
  <dimension ref="A1:C6"/>
  <sheetViews>
    <sheetView workbookViewId="0">
      <selection activeCell="C6" sqref="C6"/>
    </sheetView>
  </sheetViews>
  <sheetFormatPr defaultRowHeight="15"/>
  <cols>
    <col min="1" max="1" width="9" style="24"/>
    <col min="2" max="2" width="10.5" style="25" customWidth="1"/>
    <col min="3" max="3" width="65" style="24" customWidth="1"/>
  </cols>
  <sheetData>
    <row r="1" spans="1:3">
      <c r="A1" s="24" t="s">
        <v>1</v>
      </c>
      <c r="B1" s="25" t="s">
        <v>207</v>
      </c>
      <c r="C1" s="24" t="s">
        <v>208</v>
      </c>
    </row>
    <row r="2" spans="1:3">
      <c r="A2" s="24" t="s">
        <v>209</v>
      </c>
      <c r="B2" s="26">
        <v>45323</v>
      </c>
      <c r="C2" s="24" t="s">
        <v>210</v>
      </c>
    </row>
    <row r="3" spans="1:3">
      <c r="A3" s="96" t="s">
        <v>211</v>
      </c>
      <c r="B3" s="26">
        <v>45573</v>
      </c>
      <c r="C3" s="24" t="s">
        <v>212</v>
      </c>
    </row>
    <row r="4" spans="1:3" ht="30">
      <c r="A4" s="99" t="s">
        <v>213</v>
      </c>
      <c r="B4" s="100">
        <v>45831</v>
      </c>
      <c r="C4" s="101" t="s">
        <v>214</v>
      </c>
    </row>
    <row r="5" spans="1:3">
      <c r="A5" s="27" t="s">
        <v>215</v>
      </c>
      <c r="B5" s="26">
        <v>46063</v>
      </c>
      <c r="C5" s="24" t="s">
        <v>216</v>
      </c>
    </row>
    <row r="6" spans="1:3">
      <c r="A6" s="27" t="s">
        <v>217</v>
      </c>
      <c r="B6" s="26">
        <v>46122</v>
      </c>
      <c r="C6" s="24" t="s">
        <v>218</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5D329-13E7-4D48-86BB-6B1AFB33EB82}">
  <sheetPr codeName="Sheet2"/>
  <dimension ref="A1:S62"/>
  <sheetViews>
    <sheetView showGridLines="0" tabSelected="1" zoomScaleNormal="100" zoomScaleSheetLayoutView="70" workbookViewId="0">
      <selection activeCell="D3" sqref="D3"/>
    </sheetView>
  </sheetViews>
  <sheetFormatPr defaultRowHeight="14.25"/>
  <cols>
    <col min="1" max="1" width="17.625" style="58" customWidth="1"/>
    <col min="2" max="2" width="14.625" style="58" customWidth="1"/>
    <col min="3" max="7" width="10.125" style="58" customWidth="1"/>
    <col min="8" max="8" width="10.75" style="58" customWidth="1"/>
    <col min="9" max="9" width="10.625" style="58" customWidth="1"/>
    <col min="10" max="11" width="12.625" style="58" customWidth="1"/>
    <col min="12" max="13" width="10.625" style="58" customWidth="1"/>
    <col min="14" max="15" width="12.625" style="58" customWidth="1"/>
    <col min="16" max="16" width="10.625" style="58" customWidth="1"/>
    <col min="17" max="17" width="24.625" style="58" customWidth="1"/>
    <col min="18" max="18" width="10.625" style="58" customWidth="1"/>
    <col min="19" max="16384" width="9" style="58"/>
  </cols>
  <sheetData>
    <row r="1" spans="1:15" s="43" customFormat="1" ht="15.75">
      <c r="B1" s="44"/>
      <c r="C1" s="45" t="s">
        <v>66</v>
      </c>
    </row>
    <row r="2" spans="1:15" s="43" customFormat="1" ht="26.25">
      <c r="A2" s="46"/>
      <c r="B2" s="44"/>
      <c r="C2" s="47" t="s">
        <v>67</v>
      </c>
    </row>
    <row r="3" spans="1:15" s="43" customFormat="1" ht="15.75">
      <c r="A3" s="46"/>
      <c r="B3" s="44"/>
      <c r="C3" s="48" t="s">
        <v>1</v>
      </c>
      <c r="D3" s="49" t="str" cm="1">
        <f t="array" ref="D3">LOOKUP(2,1/(Updates!A:A&lt;&gt;""),Updates!A:A)</f>
        <v>1.4</v>
      </c>
      <c r="E3" s="30" t="s">
        <v>2</v>
      </c>
      <c r="G3" s="46"/>
    </row>
    <row r="4" spans="1:15" s="43" customFormat="1"/>
    <row r="5" spans="1:15" ht="15" customHeight="1">
      <c r="A5" s="84" t="s">
        <v>68</v>
      </c>
      <c r="B5" s="62"/>
      <c r="C5" s="32"/>
      <c r="G5" s="130" t="s">
        <v>69</v>
      </c>
      <c r="H5" s="130"/>
      <c r="I5" s="130"/>
      <c r="J5" s="130"/>
      <c r="K5" s="130"/>
    </row>
    <row r="6" spans="1:15" ht="15">
      <c r="A6" s="84" t="s">
        <v>70</v>
      </c>
      <c r="B6" s="62"/>
      <c r="C6" s="32"/>
      <c r="G6" s="130"/>
      <c r="H6" s="130"/>
      <c r="I6" s="130"/>
      <c r="J6" s="130"/>
      <c r="K6" s="130"/>
    </row>
    <row r="7" spans="1:15" ht="15">
      <c r="A7" s="84" t="s">
        <v>71</v>
      </c>
      <c r="B7" s="62"/>
      <c r="C7" s="32"/>
      <c r="G7" s="130"/>
      <c r="H7" s="130"/>
      <c r="I7" s="130"/>
      <c r="J7" s="130"/>
      <c r="K7" s="130"/>
    </row>
    <row r="8" spans="1:15" ht="15">
      <c r="A8" s="84" t="s">
        <v>72</v>
      </c>
      <c r="B8" s="62"/>
      <c r="C8" s="32"/>
      <c r="G8" s="130"/>
      <c r="H8" s="130"/>
      <c r="I8" s="130"/>
      <c r="J8" s="130"/>
      <c r="K8" s="130"/>
    </row>
    <row r="9" spans="1:15" ht="15">
      <c r="A9" s="84" t="s">
        <v>73</v>
      </c>
      <c r="B9" s="62"/>
      <c r="C9" s="32"/>
    </row>
    <row r="12" spans="1:15" ht="15">
      <c r="A12" s="84" t="s">
        <v>74</v>
      </c>
      <c r="B12" s="62"/>
      <c r="C12" s="32"/>
    </row>
    <row r="13" spans="1:15" ht="15">
      <c r="A13" s="84" t="s">
        <v>75</v>
      </c>
      <c r="B13" s="62"/>
      <c r="C13" s="32"/>
    </row>
    <row r="14" spans="1:15" ht="15.75">
      <c r="A14" s="84" t="s">
        <v>76</v>
      </c>
      <c r="B14" s="62"/>
      <c r="C14" s="32"/>
      <c r="M14" s="63"/>
      <c r="O14" s="60"/>
    </row>
    <row r="15" spans="1:15">
      <c r="G15" s="129" t="s">
        <v>77</v>
      </c>
      <c r="M15" s="63"/>
    </row>
    <row r="16" spans="1:15">
      <c r="G16" s="129" t="s">
        <v>78</v>
      </c>
      <c r="M16" s="63"/>
    </row>
    <row r="17" spans="1:19" ht="15">
      <c r="A17" s="84" t="s">
        <v>79</v>
      </c>
      <c r="B17" s="62"/>
      <c r="C17" s="32"/>
      <c r="G17" s="129" t="s">
        <v>80</v>
      </c>
    </row>
    <row r="21" spans="1:19" s="43" customFormat="1" ht="15.75" customHeight="1">
      <c r="A21" s="135" t="s">
        <v>81</v>
      </c>
      <c r="B21" s="135"/>
      <c r="C21" s="135"/>
      <c r="D21" s="135" t="s">
        <v>82</v>
      </c>
      <c r="E21" s="135"/>
      <c r="F21" s="135"/>
      <c r="G21" s="135" t="s">
        <v>29</v>
      </c>
      <c r="H21" s="135"/>
      <c r="I21" s="136" t="s">
        <v>83</v>
      </c>
      <c r="J21" s="137"/>
      <c r="K21" s="137"/>
      <c r="L21" s="138"/>
      <c r="M21" s="136" t="s">
        <v>84</v>
      </c>
      <c r="N21" s="137"/>
      <c r="O21" s="137"/>
      <c r="P21" s="138"/>
      <c r="Q21" s="42" t="s">
        <v>85</v>
      </c>
      <c r="R21" s="42" t="s">
        <v>86</v>
      </c>
      <c r="S21" s="103" t="s">
        <v>87</v>
      </c>
    </row>
    <row r="22" spans="1:19" ht="3" customHeight="1">
      <c r="A22" s="19"/>
      <c r="B22" s="19"/>
      <c r="C22" s="19"/>
      <c r="D22" s="19"/>
      <c r="E22" s="19"/>
      <c r="F22" s="19"/>
      <c r="G22" s="19"/>
      <c r="H22" s="19"/>
      <c r="I22" s="19"/>
      <c r="J22" s="19"/>
      <c r="K22" s="19"/>
      <c r="L22" s="19"/>
      <c r="M22" s="19"/>
      <c r="N22" s="19"/>
      <c r="O22" s="19"/>
      <c r="P22" s="19"/>
      <c r="Q22" s="19"/>
      <c r="R22" s="19"/>
      <c r="S22" s="102"/>
    </row>
    <row r="23" spans="1:19" s="43" customFormat="1" ht="45">
      <c r="A23" s="86" t="s">
        <v>88</v>
      </c>
      <c r="B23" s="87" t="s">
        <v>89</v>
      </c>
      <c r="C23" s="87" t="s">
        <v>90</v>
      </c>
      <c r="D23" s="87" t="s">
        <v>91</v>
      </c>
      <c r="E23" s="87" t="s">
        <v>92</v>
      </c>
      <c r="F23" s="87" t="s">
        <v>93</v>
      </c>
      <c r="G23" s="87" t="s">
        <v>29</v>
      </c>
      <c r="H23" s="87" t="s">
        <v>28</v>
      </c>
      <c r="I23" s="87" t="s">
        <v>94</v>
      </c>
      <c r="J23" s="87" t="s">
        <v>95</v>
      </c>
      <c r="K23" s="87" t="s">
        <v>96</v>
      </c>
      <c r="L23" s="87" t="s">
        <v>97</v>
      </c>
      <c r="M23" s="87" t="s">
        <v>98</v>
      </c>
      <c r="N23" s="87" t="s">
        <v>99</v>
      </c>
      <c r="O23" s="87" t="s">
        <v>100</v>
      </c>
      <c r="P23" s="87" t="s">
        <v>101</v>
      </c>
      <c r="Q23" s="87" t="s">
        <v>85</v>
      </c>
      <c r="R23" s="88" t="s">
        <v>102</v>
      </c>
      <c r="S23" s="87" t="s">
        <v>87</v>
      </c>
    </row>
    <row r="24" spans="1:19">
      <c r="A24" s="33"/>
      <c r="B24" s="5"/>
      <c r="C24" s="5"/>
      <c r="D24" s="6"/>
      <c r="E24" s="5"/>
      <c r="F24" s="7"/>
      <c r="G24" s="5" t="s">
        <v>103</v>
      </c>
      <c r="H24" s="5"/>
      <c r="I24" s="14"/>
      <c r="J24" s="5"/>
      <c r="K24" s="5"/>
      <c r="L24" s="5"/>
      <c r="M24" s="14"/>
      <c r="N24" s="5"/>
      <c r="O24" s="5"/>
      <c r="P24" s="5"/>
      <c r="Q24" s="8"/>
      <c r="R24" s="34">
        <f t="shared" ref="R24:R26" si="0">C24*D24/1000*F24/1000</f>
        <v>0</v>
      </c>
      <c r="S24" s="104"/>
    </row>
    <row r="25" spans="1:19">
      <c r="A25" s="33"/>
      <c r="B25" s="5"/>
      <c r="C25" s="5"/>
      <c r="D25" s="6"/>
      <c r="E25" s="5"/>
      <c r="F25" s="7"/>
      <c r="G25" s="5" t="s">
        <v>103</v>
      </c>
      <c r="H25" s="5"/>
      <c r="I25" s="14"/>
      <c r="J25" s="5"/>
      <c r="K25" s="5"/>
      <c r="L25" s="5"/>
      <c r="M25" s="14"/>
      <c r="N25" s="5"/>
      <c r="O25" s="5"/>
      <c r="P25" s="5"/>
      <c r="Q25" s="8"/>
      <c r="R25" s="34">
        <f t="shared" si="0"/>
        <v>0</v>
      </c>
      <c r="S25" s="104"/>
    </row>
    <row r="26" spans="1:19">
      <c r="A26" s="33"/>
      <c r="B26" s="5"/>
      <c r="C26" s="5"/>
      <c r="D26" s="6"/>
      <c r="E26" s="5"/>
      <c r="F26" s="7"/>
      <c r="G26" s="5" t="s">
        <v>103</v>
      </c>
      <c r="H26" s="5"/>
      <c r="I26" s="14"/>
      <c r="J26" s="5"/>
      <c r="K26" s="5"/>
      <c r="L26" s="5"/>
      <c r="M26" s="14"/>
      <c r="N26" s="5"/>
      <c r="O26" s="5"/>
      <c r="P26" s="5"/>
      <c r="Q26" s="8"/>
      <c r="R26" s="34">
        <f t="shared" si="0"/>
        <v>0</v>
      </c>
      <c r="S26" s="104"/>
    </row>
    <row r="27" spans="1:19">
      <c r="A27" s="33"/>
      <c r="B27" s="5"/>
      <c r="C27" s="5"/>
      <c r="D27" s="6"/>
      <c r="E27" s="5"/>
      <c r="F27" s="7"/>
      <c r="G27" s="5" t="s">
        <v>103</v>
      </c>
      <c r="H27" s="5"/>
      <c r="I27" s="14"/>
      <c r="J27" s="5"/>
      <c r="K27" s="5"/>
      <c r="L27" s="5"/>
      <c r="M27" s="14"/>
      <c r="N27" s="5"/>
      <c r="O27" s="5"/>
      <c r="P27" s="5"/>
      <c r="Q27" s="8"/>
      <c r="R27" s="34">
        <f>C27*D27/1000*F27/1000</f>
        <v>0</v>
      </c>
      <c r="S27" s="104"/>
    </row>
    <row r="28" spans="1:19">
      <c r="A28" s="33"/>
      <c r="B28" s="5"/>
      <c r="C28" s="5"/>
      <c r="D28" s="6"/>
      <c r="E28" s="5"/>
      <c r="F28" s="7"/>
      <c r="G28" s="5" t="s">
        <v>103</v>
      </c>
      <c r="H28" s="5"/>
      <c r="I28" s="14"/>
      <c r="J28" s="5"/>
      <c r="K28" s="5"/>
      <c r="L28" s="5"/>
      <c r="M28" s="14"/>
      <c r="N28" s="5"/>
      <c r="O28" s="5"/>
      <c r="P28" s="5"/>
      <c r="Q28" s="8"/>
      <c r="R28" s="34">
        <f>C28*D28/1000*F28/1000</f>
        <v>0</v>
      </c>
      <c r="S28" s="104"/>
    </row>
    <row r="29" spans="1:19">
      <c r="A29" s="33"/>
      <c r="B29" s="5"/>
      <c r="C29" s="5"/>
      <c r="D29" s="6"/>
      <c r="E29" s="5"/>
      <c r="F29" s="7"/>
      <c r="G29" s="5" t="s">
        <v>103</v>
      </c>
      <c r="H29" s="5"/>
      <c r="I29" s="14"/>
      <c r="J29" s="5"/>
      <c r="K29" s="5"/>
      <c r="L29" s="5"/>
      <c r="M29" s="14"/>
      <c r="N29" s="5"/>
      <c r="O29" s="5"/>
      <c r="P29" s="5"/>
      <c r="Q29" s="8"/>
      <c r="R29" s="34">
        <f>C29*D29/1000*F29/1000</f>
        <v>0</v>
      </c>
      <c r="S29" s="104"/>
    </row>
    <row r="30" spans="1:19">
      <c r="A30" s="33"/>
      <c r="B30" s="5"/>
      <c r="C30" s="5"/>
      <c r="D30" s="6"/>
      <c r="E30" s="5"/>
      <c r="F30" s="7"/>
      <c r="G30" s="5" t="s">
        <v>103</v>
      </c>
      <c r="H30" s="5"/>
      <c r="I30" s="14"/>
      <c r="J30" s="5"/>
      <c r="K30" s="5"/>
      <c r="L30" s="5"/>
      <c r="M30" s="14"/>
      <c r="N30" s="5"/>
      <c r="O30" s="5"/>
      <c r="P30" s="5"/>
      <c r="Q30" s="8"/>
      <c r="R30" s="34">
        <f t="shared" ref="R30:R32" si="1">C30*D30/1000*F30/1000</f>
        <v>0</v>
      </c>
      <c r="S30" s="104"/>
    </row>
    <row r="31" spans="1:19">
      <c r="A31" s="33"/>
      <c r="B31" s="5"/>
      <c r="C31" s="5"/>
      <c r="D31" s="6"/>
      <c r="E31" s="5"/>
      <c r="F31" s="7"/>
      <c r="G31" s="5" t="s">
        <v>103</v>
      </c>
      <c r="H31" s="5"/>
      <c r="I31" s="14"/>
      <c r="J31" s="5"/>
      <c r="K31" s="5"/>
      <c r="L31" s="5"/>
      <c r="M31" s="14"/>
      <c r="N31" s="5"/>
      <c r="O31" s="5"/>
      <c r="P31" s="5"/>
      <c r="Q31" s="8"/>
      <c r="R31" s="34">
        <f t="shared" si="1"/>
        <v>0</v>
      </c>
      <c r="S31" s="104"/>
    </row>
    <row r="32" spans="1:19">
      <c r="A32" s="33"/>
      <c r="B32" s="5"/>
      <c r="C32" s="5"/>
      <c r="D32" s="6"/>
      <c r="E32" s="5"/>
      <c r="F32" s="7"/>
      <c r="G32" s="5" t="s">
        <v>103</v>
      </c>
      <c r="H32" s="5"/>
      <c r="I32" s="14"/>
      <c r="J32" s="5"/>
      <c r="K32" s="5"/>
      <c r="L32" s="5"/>
      <c r="M32" s="14"/>
      <c r="N32" s="5"/>
      <c r="O32" s="5"/>
      <c r="P32" s="5"/>
      <c r="Q32" s="8"/>
      <c r="R32" s="34">
        <f t="shared" si="1"/>
        <v>0</v>
      </c>
      <c r="S32" s="104"/>
    </row>
    <row r="33" spans="1:19">
      <c r="A33" s="35" t="s">
        <v>104</v>
      </c>
      <c r="B33" s="36" t="s">
        <v>105</v>
      </c>
      <c r="C33" s="36">
        <v>0</v>
      </c>
      <c r="D33" s="37">
        <v>5000</v>
      </c>
      <c r="E33" s="36">
        <v>150</v>
      </c>
      <c r="F33" s="38">
        <v>1000</v>
      </c>
      <c r="G33" s="36" t="s">
        <v>103</v>
      </c>
      <c r="H33" s="36" t="s">
        <v>106</v>
      </c>
      <c r="I33" s="39">
        <v>0.6</v>
      </c>
      <c r="J33" s="36" t="s">
        <v>107</v>
      </c>
      <c r="K33" s="36" t="s">
        <v>108</v>
      </c>
      <c r="L33" s="36" t="s">
        <v>24</v>
      </c>
      <c r="M33" s="39">
        <v>0.5</v>
      </c>
      <c r="N33" s="36" t="s">
        <v>107</v>
      </c>
      <c r="O33" s="36" t="s">
        <v>108</v>
      </c>
      <c r="P33" s="36" t="s">
        <v>25</v>
      </c>
      <c r="Q33" s="40" t="s">
        <v>109</v>
      </c>
      <c r="R33" s="41">
        <f>C33*D33/1000*F33/1000</f>
        <v>0</v>
      </c>
      <c r="S33" s="40" t="s">
        <v>110</v>
      </c>
    </row>
    <row r="34" spans="1:19">
      <c r="A34" s="52"/>
      <c r="B34" s="53"/>
      <c r="C34" s="53"/>
      <c r="D34" s="54"/>
      <c r="E34" s="53"/>
      <c r="F34" s="53"/>
      <c r="G34" s="53"/>
      <c r="H34" s="53"/>
      <c r="I34" s="53"/>
      <c r="J34" s="53"/>
      <c r="K34" s="53"/>
      <c r="L34" s="53"/>
      <c r="M34" s="53"/>
      <c r="N34" s="53"/>
      <c r="O34" s="53"/>
      <c r="P34" s="53"/>
      <c r="Q34" s="57" t="s">
        <v>111</v>
      </c>
      <c r="R34" s="56">
        <f>SUBTOTAL(109,Table1[Gesamt
Q×L×M '[m2']])</f>
        <v>0</v>
      </c>
      <c r="S34" s="53"/>
    </row>
    <row r="35" spans="1:19">
      <c r="A35" s="63"/>
      <c r="C35" s="64"/>
      <c r="Q35" s="65"/>
      <c r="R35" s="66"/>
    </row>
    <row r="36" spans="1:19" ht="15">
      <c r="A36" s="67" t="s">
        <v>112</v>
      </c>
      <c r="C36" s="64"/>
      <c r="Q36" s="65"/>
      <c r="R36" s="66"/>
    </row>
    <row r="37" spans="1:19">
      <c r="A37" s="91" t="s">
        <v>113</v>
      </c>
      <c r="B37" s="92" t="s">
        <v>114</v>
      </c>
      <c r="C37" s="93"/>
      <c r="D37" s="94"/>
      <c r="E37" s="89"/>
      <c r="F37" s="94" t="s">
        <v>115</v>
      </c>
      <c r="Q37" s="65"/>
      <c r="R37" s="66"/>
    </row>
    <row r="38" spans="1:19">
      <c r="A38" s="91" t="s">
        <v>116</v>
      </c>
      <c r="B38" s="92" t="s">
        <v>117</v>
      </c>
      <c r="C38" s="93"/>
      <c r="D38" s="94"/>
      <c r="E38" s="61"/>
      <c r="F38" s="95" t="s">
        <v>115</v>
      </c>
      <c r="G38" s="90" t="s">
        <v>118</v>
      </c>
      <c r="Q38" s="65"/>
      <c r="R38" s="66"/>
    </row>
    <row r="39" spans="1:19">
      <c r="A39" s="63"/>
      <c r="C39" s="64"/>
      <c r="Q39" s="65"/>
      <c r="R39" s="66"/>
    </row>
    <row r="40" spans="1:19">
      <c r="A40" s="63"/>
      <c r="C40" s="64"/>
      <c r="K40" s="107" t="s">
        <v>19</v>
      </c>
      <c r="Q40" s="65"/>
      <c r="R40" s="66"/>
    </row>
    <row r="41" spans="1:19" ht="15">
      <c r="A41" s="67" t="s">
        <v>50</v>
      </c>
      <c r="K41" s="108" t="s">
        <v>20</v>
      </c>
    </row>
    <row r="42" spans="1:19" ht="14.25" customHeight="1">
      <c r="A42" s="67"/>
    </row>
    <row r="43" spans="1:19" ht="14.25" customHeight="1">
      <c r="A43" s="58" t="s">
        <v>119</v>
      </c>
      <c r="K43" s="110" t="s">
        <v>21</v>
      </c>
      <c r="L43" s="110" t="s">
        <v>22</v>
      </c>
      <c r="M43" s="110" t="s">
        <v>23</v>
      </c>
      <c r="N43" s="110">
        <v>60</v>
      </c>
      <c r="O43" s="110">
        <v>1000</v>
      </c>
      <c r="P43" s="110" t="s">
        <v>24</v>
      </c>
      <c r="Q43" s="110" t="s">
        <v>25</v>
      </c>
      <c r="R43" s="68"/>
    </row>
    <row r="44" spans="1:19" ht="14.25" customHeight="1">
      <c r="K44" s="111" t="s">
        <v>26</v>
      </c>
      <c r="L44" s="111" t="s">
        <v>26</v>
      </c>
      <c r="M44" s="111" t="s">
        <v>26</v>
      </c>
      <c r="N44" s="111" t="s">
        <v>26</v>
      </c>
      <c r="O44" s="111" t="s">
        <v>26</v>
      </c>
      <c r="P44" s="111" t="s">
        <v>26</v>
      </c>
      <c r="Q44" s="111" t="s">
        <v>26</v>
      </c>
      <c r="R44" s="68"/>
    </row>
    <row r="45" spans="1:19" ht="14.25" customHeight="1">
      <c r="A45" s="58" t="s">
        <v>62</v>
      </c>
      <c r="K45" s="112" t="s">
        <v>27</v>
      </c>
      <c r="L45" s="112" t="s">
        <v>28</v>
      </c>
      <c r="M45" s="112" t="s">
        <v>29</v>
      </c>
      <c r="N45" s="112" t="s">
        <v>30</v>
      </c>
      <c r="O45" s="112" t="s">
        <v>31</v>
      </c>
      <c r="P45" s="113" t="s">
        <v>32</v>
      </c>
      <c r="Q45" s="113" t="s">
        <v>33</v>
      </c>
      <c r="R45" s="68"/>
    </row>
    <row r="46" spans="1:19" ht="14.25" customHeight="1">
      <c r="A46" s="58" t="s">
        <v>120</v>
      </c>
      <c r="N46" s="112" t="s">
        <v>34</v>
      </c>
      <c r="O46" s="112" t="s">
        <v>35</v>
      </c>
      <c r="P46" s="113" t="s">
        <v>36</v>
      </c>
      <c r="Q46" s="113" t="s">
        <v>37</v>
      </c>
      <c r="R46" s="68"/>
    </row>
    <row r="47" spans="1:19" ht="14.25" customHeight="1">
      <c r="P47" s="113" t="s">
        <v>38</v>
      </c>
      <c r="Q47" s="113" t="s">
        <v>38</v>
      </c>
    </row>
    <row r="48" spans="1:19" ht="14.25" customHeight="1">
      <c r="B48" s="61" t="s">
        <v>53</v>
      </c>
      <c r="C48" s="58" t="s">
        <v>54</v>
      </c>
      <c r="R48" s="68"/>
    </row>
    <row r="49" spans="1:18" ht="14.25" customHeight="1">
      <c r="B49" s="8" t="s">
        <v>55</v>
      </c>
      <c r="C49" s="69" t="s">
        <v>56</v>
      </c>
      <c r="D49" s="69"/>
      <c r="E49" s="69"/>
      <c r="R49" s="68"/>
    </row>
    <row r="50" spans="1:18" ht="14.25" customHeight="1">
      <c r="B50" s="70" t="s">
        <v>55</v>
      </c>
      <c r="C50" s="71" t="s">
        <v>57</v>
      </c>
      <c r="D50" s="71"/>
      <c r="E50" s="71"/>
      <c r="K50" s="107" t="s">
        <v>39</v>
      </c>
    </row>
    <row r="51" spans="1:18" ht="14.25" customHeight="1">
      <c r="B51" s="72" t="s">
        <v>55</v>
      </c>
      <c r="C51" s="73" t="s">
        <v>58</v>
      </c>
      <c r="D51" s="73"/>
      <c r="E51" s="73"/>
    </row>
    <row r="52" spans="1:18" ht="14.25" customHeight="1">
      <c r="B52" s="74" t="s">
        <v>59</v>
      </c>
      <c r="C52" s="75" t="s">
        <v>60</v>
      </c>
      <c r="D52" s="75"/>
      <c r="E52" s="75"/>
      <c r="K52" s="108" t="s">
        <v>40</v>
      </c>
      <c r="N52" s="109" t="s">
        <v>41</v>
      </c>
    </row>
    <row r="53" spans="1:18" ht="14.25" customHeight="1">
      <c r="K53" s="108" t="s">
        <v>42</v>
      </c>
      <c r="N53" s="109" t="s">
        <v>43</v>
      </c>
    </row>
    <row r="55" spans="1:18" ht="15">
      <c r="A55" s="59" t="s">
        <v>121</v>
      </c>
    </row>
    <row r="57" spans="1:18">
      <c r="B57" s="76" t="s">
        <v>45</v>
      </c>
    </row>
    <row r="58" spans="1:18">
      <c r="B58" s="76" t="s">
        <v>46</v>
      </c>
    </row>
    <row r="59" spans="1:18">
      <c r="B59" s="76" t="s">
        <v>47</v>
      </c>
    </row>
    <row r="61" spans="1:18">
      <c r="B61" s="76" t="s">
        <v>48</v>
      </c>
    </row>
    <row r="62" spans="1:18">
      <c r="B62" s="76" t="s">
        <v>49</v>
      </c>
    </row>
  </sheetData>
  <sheetProtection sheet="1" insertRows="0" deleteRows="0"/>
  <dataConsolidate/>
  <mergeCells count="6">
    <mergeCell ref="G5:K8"/>
    <mergeCell ref="M21:P21"/>
    <mergeCell ref="D21:F21"/>
    <mergeCell ref="G21:H21"/>
    <mergeCell ref="A21:C21"/>
    <mergeCell ref="I21:L21"/>
  </mergeCells>
  <phoneticPr fontId="4" type="noConversion"/>
  <conditionalFormatting sqref="A24:Q33">
    <cfRule type="expression" dxfId="574" priority="2">
      <formula>OR(A24="")</formula>
    </cfRule>
  </conditionalFormatting>
  <conditionalFormatting sqref="C24:C33">
    <cfRule type="cellIs" dxfId="573" priority="28" operator="lessThan">
      <formula>0</formula>
    </cfRule>
  </conditionalFormatting>
  <conditionalFormatting sqref="D24:D33">
    <cfRule type="cellIs" dxfId="572" priority="10" operator="lessThan">
      <formula>2000</formula>
    </cfRule>
    <cfRule type="cellIs" dxfId="571" priority="22" operator="notBetween">
      <formula>2000</formula>
      <formula>14000</formula>
    </cfRule>
  </conditionalFormatting>
  <conditionalFormatting sqref="E24:E33">
    <cfRule type="expression" dxfId="570" priority="23">
      <formula>OR(AND(H24="Power T",OR(E24=220)))</formula>
    </cfRule>
    <cfRule type="expression" dxfId="569" priority="26">
      <formula>OR(AND(H24="Power T",OR(E24=50)),AND(H24="Power S",OR(E24=220,E24=250)),AND(H24="Perform R",OR(E24=50,E24=220,E24=250)),AND(H24="Perform C",OR(E24=220,E24=250)))</formula>
    </cfRule>
    <cfRule type="expression" dxfId="568" priority="27">
      <formula>NOT(OR(E24=50,E24=60,E24=80,E24=100,E24=120,E24=133,E24=150,E24=172,E24=200,E24=220,E24=240,E24=250))</formula>
    </cfRule>
  </conditionalFormatting>
  <conditionalFormatting sqref="F24:F33">
    <cfRule type="cellIs" dxfId="567" priority="21" operator="notBetween">
      <formula>600</formula>
      <formula>1100</formula>
    </cfRule>
  </conditionalFormatting>
  <conditionalFormatting sqref="G24:G33">
    <cfRule type="expression" dxfId="566" priority="19">
      <formula>NOT(OR(G24="FTV HL",G24=""))</formula>
    </cfRule>
  </conditionalFormatting>
  <conditionalFormatting sqref="H24:H33">
    <cfRule type="expression" dxfId="565" priority="15">
      <formula>OR(AND(H24="Power T",OR(E24=220)))</formula>
    </cfRule>
    <cfRule type="expression" dxfId="564" priority="16">
      <formula>OR(AND(H24="Power T",OR(E24=50)),AND(H24="Power S",OR(E24=220,E24=250)),AND(H24="Perform R",OR(E24=50,E24=220,E24=250)),AND(H24="Perform C",OR(E24=220,E24=250)))</formula>
    </cfRule>
    <cfRule type="expression" dxfId="563" priority="17">
      <formula>NOT(OR(H24="Power T",H24="Power S",H24="Perform R",H24="Perform C"))</formula>
    </cfRule>
  </conditionalFormatting>
  <conditionalFormatting sqref="I24:I33">
    <cfRule type="expression" dxfId="562" priority="3">
      <formula>AND(L24="G",NOT(OR(I24=0.7,I24=0.75,I24=0.8)))</formula>
    </cfRule>
    <cfRule type="expression" dxfId="561" priority="6">
      <formula>OR(AND(J24="HPS 200",NOT(I24=0.55)),AND(NOT(J24="HPS 200"),I24=0.55))</formula>
    </cfRule>
  </conditionalFormatting>
  <conditionalFormatting sqref="J24:J33">
    <cfRule type="expression" dxfId="560" priority="5">
      <formula>OR(AND(J24="HPS 200",NOT(I24=0.55)),AND(NOT(J24="HPS 200"),I24=0.55))</formula>
    </cfRule>
    <cfRule type="expression" dxfId="559" priority="14">
      <formula>NOT(OR(J24="SP 25",J24="SP 25",J24="PVDF 25",J24="PVDF 35",J24="PUR 50",J24="PVCF 150",J24="HPS 200",J24="PRISMA",J24="PRISMA ELEMENTS",J24="Inox 304",J24="Inox 316L",J24="Inox 316"))</formula>
    </cfRule>
  </conditionalFormatting>
  <conditionalFormatting sqref="L24:L33">
    <cfRule type="expression" dxfId="558" priority="4">
      <formula>AND(L24="G",NOT(OR(I24=0.7,I24=0.75,I24=0.8)))</formula>
    </cfRule>
    <cfRule type="expression" dxfId="557" priority="13">
      <formula>NOT(OR(L24="S",L24="V",L24="V2",L24="G",L24="M",L24="M3",L24="M8"))</formula>
    </cfRule>
  </conditionalFormatting>
  <conditionalFormatting sqref="N24:N33">
    <cfRule type="expression" dxfId="556" priority="9">
      <formula>NOT(OR(N24="SP 25",N24="SP 25",N24="PVDF 25",N24="PVDF 35",N24="PUR 50",N24="PVCF 150",N24="HPS 200",N24="PRISMA",N24="PRISMA ELEMENTS",N24="Inox 304",N24="Inox 316L",N24="Inox 316"))</formula>
    </cfRule>
  </conditionalFormatting>
  <conditionalFormatting sqref="P24:P33">
    <cfRule type="expression" dxfId="555" priority="12">
      <formula>NOT(OR(P24="S",P24="V",P24="V2",P24="G",P24="M2"))</formula>
    </cfRule>
  </conditionalFormatting>
  <conditionalFormatting sqref="S33">
    <cfRule type="expression" dxfId="554" priority="1">
      <formula>OR(S33="")</formula>
    </cfRule>
  </conditionalFormatting>
  <dataValidations count="10">
    <dataValidation type="list" allowBlank="1" sqref="E24:E33" xr:uid="{FEF8DC4D-41AA-488B-9905-30C522186B61}">
      <formula1>"50,60,80,100,120,133,150,172,200,220,240,250"</formula1>
    </dataValidation>
    <dataValidation type="whole" errorStyle="information" allowBlank="1" errorTitle="Wrong length" error="Insert length (whole number)_x000a_2000 to 14000 mm" sqref="D24:D33" xr:uid="{DD4AFF0E-CE45-4EB2-B9B5-AB63EFAC36EC}">
      <formula1>2000</formula1>
      <formula2>14000</formula2>
    </dataValidation>
    <dataValidation type="whole" errorStyle="information" allowBlank="1" errorTitle="Wrong module" error="Insert module M [mm] (whole number):_x000a_600 mm to 1200 mm_x000a_1000 mm standard module_x000a_1200 mm standard module" sqref="F24:F33" xr:uid="{DF9033AC-78D8-43B1-8D5E-6AC924A57292}">
      <formula1>600</formula1>
      <formula2>1100</formula2>
    </dataValidation>
    <dataValidation type="list" allowBlank="1" sqref="H24:H33" xr:uid="{76217EF6-9B24-4A55-A2D2-FC8B89701E65}">
      <formula1>"Power T,Power S,Perform R,Perform C"</formula1>
    </dataValidation>
    <dataValidation type="list" allowBlank="1" sqref="L24:L33" xr:uid="{A077B575-636F-40C7-9C66-980D2547CD72}">
      <formula1>"S,V,V2,G,M,M3,M8"</formula1>
    </dataValidation>
    <dataValidation type="list" allowBlank="1" sqref="P24:P33" xr:uid="{69EBF4DB-CADE-4400-9147-945D440951D6}">
      <formula1>"S,V,V2,G,M2"</formula1>
    </dataValidation>
    <dataValidation type="whole" operator="greaterThanOrEqual" allowBlank="1" sqref="C24:C33" xr:uid="{07D0D75C-8CBD-4254-880A-84BC072B11D3}">
      <formula1>0</formula1>
    </dataValidation>
    <dataValidation type="list" allowBlank="1" sqref="J24:J33 N24:N33" xr:uid="{0863725A-42FB-4EA6-BF00-685BDE68D5F4}">
      <formula1>"SP 25,SP 25,PVDF 25,PVDF 35,PUR 50,PVCF 150,HPS 200,PRISMA,PRISMA ELEMENTS,Inox 304,Inox 316L,Inox 316"</formula1>
    </dataValidation>
    <dataValidation type="list" allowBlank="1" sqref="G24:G33" xr:uid="{7EFE58AF-62E3-4BFF-B13D-44B1A9A6EC13}">
      <formula1>"FTV HL"</formula1>
    </dataValidation>
    <dataValidation type="list" allowBlank="1" showInputMessage="1" showErrorMessage="1" sqref="S24:S33" xr:uid="{58725E65-6F3D-4840-B701-CAF4660E6E00}">
      <formula1>"Priority A, Priority B, Priority C"</formula1>
    </dataValidation>
  </dataValidations>
  <pageMargins left="0.39370078740157483" right="0.39370078740157483" top="0.39370078740157483" bottom="0.39370078740157483" header="0.31496062992125984" footer="0.31496062992125984"/>
  <pageSetup paperSize="9" scale="56" pageOrder="overThenDown" orientation="landscape" r:id="rId1"/>
  <ignoredErrors>
    <ignoredError sqref="A1:XFD56 A63:XFD1048576 A57:A62 C57:XFD62"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7" id="{00000000-000E-0000-0100-000006000000}">
            <xm:f>COUNTIF(List_Values!$A$2:$A$11,I24)=0</xm:f>
            <x14:dxf>
              <fill>
                <patternFill patternType="solid">
                  <bgColor rgb="FFFFC7CE"/>
                </patternFill>
              </fill>
            </x14:dxf>
          </x14:cfRule>
          <xm:sqref>I24:I33</xm:sqref>
        </x14:conditionalFormatting>
        <x14:conditionalFormatting xmlns:xm="http://schemas.microsoft.com/office/excel/2006/main">
          <x14:cfRule type="expression" priority="8" id="{00000000-000E-0000-0100-000007000000}">
            <xm:f>COUNTIF(List_Values!$B$2:$B$11,M24)=0</xm:f>
            <x14:dxf>
              <fill>
                <patternFill patternType="solid">
                  <bgColor rgb="FFFFC7CE"/>
                </patternFill>
              </fill>
            </x14:dxf>
          </x14:cfRule>
          <xm:sqref>M24:M33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EACDF0AC-02FA-458D-BE1F-D672031E2AE4}">
          <x14:formula1>
            <xm:f>List_Values!$A$2:$A$9</xm:f>
          </x14:formula1>
          <xm:sqref>I24:I33</xm:sqref>
        </x14:dataValidation>
        <x14:dataValidation type="list" allowBlank="1" xr:uid="{20E866F2-C391-4FB3-A2FA-44B89C75796B}">
          <x14:formula1>
            <xm:f>List_Values!$B$2:$B$11</xm:f>
          </x14:formula1>
          <xm:sqref>M24:M33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3FF4-5CC0-41C5-BCFC-D5DAD92B910F}">
  <sheetPr codeName="Sheet31"/>
  <dimension ref="A1:V74"/>
  <sheetViews>
    <sheetView showGridLines="0" zoomScaleNormal="100" zoomScaleSheetLayoutView="70" workbookViewId="0">
      <selection activeCell="D3" sqref="D3"/>
    </sheetView>
  </sheetViews>
  <sheetFormatPr defaultRowHeight="14.25"/>
  <cols>
    <col min="1" max="1" width="17.625" style="58" customWidth="1"/>
    <col min="2" max="2" width="14.625" style="58" customWidth="1"/>
    <col min="3" max="9" width="10.625" style="58" customWidth="1"/>
    <col min="10" max="10" width="12" style="58" customWidth="1"/>
    <col min="11" max="11" width="11.375" style="58" customWidth="1"/>
    <col min="12" max="12" width="10.625" style="58" customWidth="1"/>
    <col min="13" max="14" width="12.625" style="58" customWidth="1"/>
    <col min="15" max="16" width="10.625" style="58" customWidth="1"/>
    <col min="17" max="18" width="12.625" style="58" customWidth="1"/>
    <col min="19" max="19" width="10.625" style="58" customWidth="1"/>
    <col min="20" max="20" width="24.625" style="58" customWidth="1"/>
    <col min="21" max="21" width="10.625" style="58" customWidth="1"/>
    <col min="22" max="16384" width="9" style="58"/>
  </cols>
  <sheetData>
    <row r="1" spans="1:17" s="43" customFormat="1" ht="15.75">
      <c r="B1" s="44"/>
      <c r="C1" s="45" t="s">
        <v>66</v>
      </c>
    </row>
    <row r="2" spans="1:17" s="43" customFormat="1" ht="26.25">
      <c r="C2" s="47" t="s">
        <v>122</v>
      </c>
    </row>
    <row r="3" spans="1:17" s="43" customFormat="1">
      <c r="C3" s="48" t="s">
        <v>1</v>
      </c>
      <c r="D3" s="49" t="str" cm="1">
        <f t="array" ref="D3">LOOKUP(2,1/(Updates!A:A&lt;&gt;""),Updates!A:A)</f>
        <v>1.4</v>
      </c>
      <c r="E3" s="30" t="s">
        <v>2</v>
      </c>
    </row>
    <row r="4" spans="1:17" s="43" customFormat="1" ht="15.75">
      <c r="P4" s="46" t="s">
        <v>123</v>
      </c>
    </row>
    <row r="5" spans="1:17" ht="15">
      <c r="A5" s="84" t="s">
        <v>68</v>
      </c>
      <c r="B5" s="31" t="str">
        <f>IF('FTV HL Fassadenpaneel'!B5=0,"",'FTV HL Fassadenpaneel'!B5)</f>
        <v/>
      </c>
      <c r="C5" s="32"/>
    </row>
    <row r="6" spans="1:17" ht="15">
      <c r="A6" s="84" t="s">
        <v>70</v>
      </c>
      <c r="B6" s="31" t="str">
        <f>IF('FTV HL Fassadenpaneel'!B6=0,"",'FTV HL Fassadenpaneel'!B6)</f>
        <v/>
      </c>
      <c r="C6" s="32"/>
    </row>
    <row r="7" spans="1:17" ht="15">
      <c r="A7" s="84" t="s">
        <v>71</v>
      </c>
      <c r="B7" s="31" t="str">
        <f>IF('FTV HL Fassadenpaneel'!B7=0,"",'FTV HL Fassadenpaneel'!B7)</f>
        <v/>
      </c>
      <c r="C7" s="32"/>
    </row>
    <row r="8" spans="1:17" ht="15">
      <c r="A8" s="84" t="s">
        <v>72</v>
      </c>
      <c r="B8" s="31" t="str">
        <f>IF('FTV HL Fassadenpaneel'!B8=0,"",'FTV HL Fassadenpaneel'!B8)</f>
        <v/>
      </c>
      <c r="C8" s="32"/>
    </row>
    <row r="9" spans="1:17" ht="15">
      <c r="A9" s="84" t="s">
        <v>73</v>
      </c>
      <c r="B9" s="31" t="str">
        <f>IF('FTV HL Fassadenpaneel'!B9=0,"",'FTV HL Fassadenpaneel'!B9)</f>
        <v/>
      </c>
      <c r="C9" s="32"/>
    </row>
    <row r="12" spans="1:17" ht="15">
      <c r="A12" s="84" t="s">
        <v>74</v>
      </c>
      <c r="B12" s="31" t="str">
        <f>IF('FTV HL Fassadenpaneel'!B12=0,"",'FTV HL Fassadenpaneel'!B12)</f>
        <v/>
      </c>
      <c r="C12" s="32"/>
    </row>
    <row r="13" spans="1:17" ht="15">
      <c r="A13" s="84" t="s">
        <v>75</v>
      </c>
      <c r="B13" s="31" t="str">
        <f>IF('FTV HL Fassadenpaneel'!B13=0,"",'FTV HL Fassadenpaneel'!B13)</f>
        <v/>
      </c>
      <c r="C13" s="32"/>
      <c r="M13" s="63"/>
    </row>
    <row r="14" spans="1:17" ht="15">
      <c r="A14" s="84" t="s">
        <v>76</v>
      </c>
      <c r="B14" s="31" t="str">
        <f>IF('FTV HL Fassadenpaneel'!B14=0,"",'FTV HL Fassadenpaneel'!B14)</f>
        <v/>
      </c>
      <c r="C14" s="32"/>
    </row>
    <row r="16" spans="1:17">
      <c r="O16" s="132" t="s">
        <v>124</v>
      </c>
      <c r="P16" s="132"/>
      <c r="Q16" s="132"/>
    </row>
    <row r="17" spans="1:22" ht="15">
      <c r="A17" s="84" t="s">
        <v>79</v>
      </c>
      <c r="B17" s="31" t="str">
        <f>IF('FTV HL Fassadenpaneel'!B17=0,"",'FTV HL Fassadenpaneel'!B17)</f>
        <v/>
      </c>
      <c r="C17" s="32"/>
      <c r="O17" s="132"/>
      <c r="P17" s="132"/>
      <c r="Q17" s="132"/>
    </row>
    <row r="18" spans="1:22">
      <c r="O18" s="132"/>
      <c r="P18" s="132"/>
      <c r="Q18" s="132"/>
    </row>
    <row r="19" spans="1:22">
      <c r="O19" s="132"/>
      <c r="P19" s="132"/>
      <c r="Q19" s="132"/>
    </row>
    <row r="21" spans="1:22" s="43" customFormat="1" ht="15.75" customHeight="1">
      <c r="A21" s="136" t="s">
        <v>81</v>
      </c>
      <c r="B21" s="137"/>
      <c r="C21" s="138"/>
      <c r="D21" s="136" t="s">
        <v>125</v>
      </c>
      <c r="E21" s="137"/>
      <c r="F21" s="138"/>
      <c r="G21" s="136" t="s">
        <v>82</v>
      </c>
      <c r="H21" s="137"/>
      <c r="I21" s="138"/>
      <c r="J21" s="136" t="s">
        <v>29</v>
      </c>
      <c r="K21" s="138"/>
      <c r="L21" s="136" t="s">
        <v>83</v>
      </c>
      <c r="M21" s="137"/>
      <c r="N21" s="137"/>
      <c r="O21" s="138"/>
      <c r="P21" s="136" t="s">
        <v>84</v>
      </c>
      <c r="Q21" s="137"/>
      <c r="R21" s="137"/>
      <c r="S21" s="138"/>
      <c r="T21" s="42" t="s">
        <v>85</v>
      </c>
      <c r="U21" s="42" t="s">
        <v>86</v>
      </c>
      <c r="V21" s="103" t="s">
        <v>87</v>
      </c>
    </row>
    <row r="22" spans="1:22" ht="3" customHeight="1">
      <c r="A22" s="19"/>
      <c r="B22" s="19"/>
      <c r="C22" s="19"/>
      <c r="D22" s="19"/>
      <c r="E22" s="19"/>
      <c r="F22" s="19"/>
      <c r="G22" s="19"/>
      <c r="H22" s="19"/>
      <c r="I22" s="19"/>
      <c r="J22" s="19"/>
      <c r="K22" s="19"/>
      <c r="L22" s="19"/>
      <c r="M22" s="19"/>
      <c r="N22" s="19"/>
      <c r="O22" s="19"/>
      <c r="P22" s="19"/>
      <c r="Q22" s="19"/>
      <c r="R22" s="19"/>
      <c r="S22" s="19"/>
      <c r="T22" s="19"/>
      <c r="U22" s="19"/>
      <c r="V22" s="102"/>
    </row>
    <row r="23" spans="1:22" s="43" customFormat="1" ht="45">
      <c r="A23" s="86" t="s">
        <v>88</v>
      </c>
      <c r="B23" s="87" t="s">
        <v>89</v>
      </c>
      <c r="C23" s="87" t="s">
        <v>90</v>
      </c>
      <c r="D23" s="87" t="s">
        <v>126</v>
      </c>
      <c r="E23" s="87" t="s">
        <v>127</v>
      </c>
      <c r="F23" s="87" t="s">
        <v>128</v>
      </c>
      <c r="G23" s="87" t="s">
        <v>129</v>
      </c>
      <c r="H23" s="87" t="s">
        <v>92</v>
      </c>
      <c r="I23" s="87" t="s">
        <v>93</v>
      </c>
      <c r="J23" s="87" t="s">
        <v>29</v>
      </c>
      <c r="K23" s="87" t="s">
        <v>28</v>
      </c>
      <c r="L23" s="87" t="s">
        <v>94</v>
      </c>
      <c r="M23" s="87" t="s">
        <v>95</v>
      </c>
      <c r="N23" s="87" t="s">
        <v>96</v>
      </c>
      <c r="O23" s="87" t="s">
        <v>97</v>
      </c>
      <c r="P23" s="87" t="s">
        <v>98</v>
      </c>
      <c r="Q23" s="87" t="s">
        <v>99</v>
      </c>
      <c r="R23" s="87" t="s">
        <v>100</v>
      </c>
      <c r="S23" s="87" t="s">
        <v>101</v>
      </c>
      <c r="T23" s="87" t="s">
        <v>85</v>
      </c>
      <c r="U23" s="88" t="s">
        <v>102</v>
      </c>
      <c r="V23" s="87" t="s">
        <v>87</v>
      </c>
    </row>
    <row r="24" spans="1:22">
      <c r="A24" s="33"/>
      <c r="B24" s="5"/>
      <c r="C24" s="5"/>
      <c r="D24" s="6"/>
      <c r="E24" s="6"/>
      <c r="F24" s="6"/>
      <c r="G24" s="9">
        <f>D24+E24</f>
        <v>0</v>
      </c>
      <c r="H24" s="5"/>
      <c r="I24" s="7"/>
      <c r="J24" s="5" t="s">
        <v>103</v>
      </c>
      <c r="K24" s="5"/>
      <c r="L24" s="13"/>
      <c r="M24" s="5"/>
      <c r="N24" s="5"/>
      <c r="O24" s="5"/>
      <c r="P24" s="13"/>
      <c r="Q24" s="5"/>
      <c r="R24" s="5"/>
      <c r="S24" s="5"/>
      <c r="T24" s="8"/>
      <c r="U24" s="34">
        <f>C24*G24/1000*I24/1000</f>
        <v>0</v>
      </c>
      <c r="V24" s="104"/>
    </row>
    <row r="25" spans="1:22">
      <c r="A25" s="33"/>
      <c r="B25" s="5"/>
      <c r="C25" s="5"/>
      <c r="D25" s="6"/>
      <c r="E25" s="6"/>
      <c r="F25" s="6"/>
      <c r="G25" s="9">
        <f t="shared" ref="G25:G26" si="0">D25+E25</f>
        <v>0</v>
      </c>
      <c r="H25" s="5"/>
      <c r="I25" s="7"/>
      <c r="J25" s="5" t="s">
        <v>103</v>
      </c>
      <c r="K25" s="5"/>
      <c r="L25" s="14"/>
      <c r="M25" s="5"/>
      <c r="N25" s="5"/>
      <c r="O25" s="5"/>
      <c r="P25" s="14"/>
      <c r="Q25" s="5"/>
      <c r="R25" s="5"/>
      <c r="S25" s="5"/>
      <c r="T25" s="8"/>
      <c r="U25" s="34">
        <f>C25*G25/1000*I25/1000</f>
        <v>0</v>
      </c>
      <c r="V25" s="104"/>
    </row>
    <row r="26" spans="1:22">
      <c r="A26" s="33"/>
      <c r="B26" s="5"/>
      <c r="C26" s="5"/>
      <c r="D26" s="6"/>
      <c r="E26" s="6"/>
      <c r="F26" s="6"/>
      <c r="G26" s="9">
        <f t="shared" si="0"/>
        <v>0</v>
      </c>
      <c r="H26" s="5"/>
      <c r="I26" s="7"/>
      <c r="J26" s="5" t="s">
        <v>103</v>
      </c>
      <c r="K26" s="5"/>
      <c r="L26" s="14"/>
      <c r="M26" s="5"/>
      <c r="N26" s="5"/>
      <c r="O26" s="5"/>
      <c r="P26" s="14"/>
      <c r="Q26" s="5"/>
      <c r="R26" s="5"/>
      <c r="S26" s="5"/>
      <c r="T26" s="8"/>
      <c r="U26" s="34">
        <f>C26*G26/1000*I26/1000</f>
        <v>0</v>
      </c>
      <c r="V26" s="104"/>
    </row>
    <row r="27" spans="1:22">
      <c r="A27" s="33"/>
      <c r="B27" s="5"/>
      <c r="C27" s="5"/>
      <c r="D27" s="6"/>
      <c r="E27" s="6"/>
      <c r="F27" s="6"/>
      <c r="G27" s="9">
        <f>D27+E27</f>
        <v>0</v>
      </c>
      <c r="H27" s="5"/>
      <c r="I27" s="7"/>
      <c r="J27" s="5" t="s">
        <v>103</v>
      </c>
      <c r="K27" s="5"/>
      <c r="L27" s="14"/>
      <c r="M27" s="5"/>
      <c r="N27" s="5"/>
      <c r="O27" s="5"/>
      <c r="P27" s="14"/>
      <c r="Q27" s="5"/>
      <c r="R27" s="5"/>
      <c r="S27" s="5"/>
      <c r="T27" s="8"/>
      <c r="U27" s="34">
        <f>C27*G27/1000*I27/1000</f>
        <v>0</v>
      </c>
      <c r="V27" s="104"/>
    </row>
    <row r="28" spans="1:22">
      <c r="A28" s="33"/>
      <c r="B28" s="5"/>
      <c r="C28" s="5"/>
      <c r="D28" s="6"/>
      <c r="E28" s="6"/>
      <c r="F28" s="6"/>
      <c r="G28" s="9">
        <f t="shared" ref="G28:G32" si="1">D28+E28</f>
        <v>0</v>
      </c>
      <c r="H28" s="5"/>
      <c r="I28" s="7"/>
      <c r="J28" s="5" t="s">
        <v>103</v>
      </c>
      <c r="K28" s="5"/>
      <c r="L28" s="14"/>
      <c r="M28" s="5"/>
      <c r="N28" s="5"/>
      <c r="O28" s="5"/>
      <c r="P28" s="14"/>
      <c r="Q28" s="5"/>
      <c r="R28" s="5"/>
      <c r="S28" s="5"/>
      <c r="T28" s="8"/>
      <c r="U28" s="34">
        <f t="shared" ref="U28:U32" si="2">C28*G28/1000*I28/1000</f>
        <v>0</v>
      </c>
      <c r="V28" s="104"/>
    </row>
    <row r="29" spans="1:22">
      <c r="A29" s="33"/>
      <c r="B29" s="5"/>
      <c r="C29" s="5"/>
      <c r="D29" s="6"/>
      <c r="E29" s="6"/>
      <c r="F29" s="6"/>
      <c r="G29" s="9">
        <f t="shared" si="1"/>
        <v>0</v>
      </c>
      <c r="H29" s="5"/>
      <c r="I29" s="7"/>
      <c r="J29" s="5" t="s">
        <v>103</v>
      </c>
      <c r="K29" s="5"/>
      <c r="L29" s="14"/>
      <c r="M29" s="5"/>
      <c r="N29" s="5"/>
      <c r="O29" s="5"/>
      <c r="P29" s="14"/>
      <c r="Q29" s="5"/>
      <c r="R29" s="5"/>
      <c r="S29" s="5"/>
      <c r="T29" s="8"/>
      <c r="U29" s="34">
        <f t="shared" si="2"/>
        <v>0</v>
      </c>
      <c r="V29" s="104"/>
    </row>
    <row r="30" spans="1:22">
      <c r="A30" s="33"/>
      <c r="B30" s="5"/>
      <c r="C30" s="5"/>
      <c r="D30" s="6"/>
      <c r="E30" s="6"/>
      <c r="F30" s="6"/>
      <c r="G30" s="9">
        <f t="shared" si="1"/>
        <v>0</v>
      </c>
      <c r="H30" s="5"/>
      <c r="I30" s="7"/>
      <c r="J30" s="5" t="s">
        <v>103</v>
      </c>
      <c r="K30" s="5"/>
      <c r="L30" s="14"/>
      <c r="M30" s="5"/>
      <c r="N30" s="5"/>
      <c r="O30" s="5"/>
      <c r="P30" s="14"/>
      <c r="Q30" s="5"/>
      <c r="R30" s="5"/>
      <c r="S30" s="5"/>
      <c r="T30" s="8"/>
      <c r="U30" s="34">
        <f t="shared" si="2"/>
        <v>0</v>
      </c>
      <c r="V30" s="104"/>
    </row>
    <row r="31" spans="1:22">
      <c r="A31" s="33"/>
      <c r="B31" s="5"/>
      <c r="C31" s="5"/>
      <c r="D31" s="6"/>
      <c r="E31" s="6"/>
      <c r="F31" s="6"/>
      <c r="G31" s="9">
        <f t="shared" si="1"/>
        <v>0</v>
      </c>
      <c r="H31" s="5"/>
      <c r="I31" s="7"/>
      <c r="J31" s="5" t="s">
        <v>103</v>
      </c>
      <c r="K31" s="5"/>
      <c r="L31" s="14"/>
      <c r="M31" s="5"/>
      <c r="N31" s="5"/>
      <c r="O31" s="5"/>
      <c r="P31" s="14"/>
      <c r="Q31" s="5"/>
      <c r="R31" s="5"/>
      <c r="S31" s="5"/>
      <c r="T31" s="8"/>
      <c r="U31" s="34">
        <f t="shared" si="2"/>
        <v>0</v>
      </c>
      <c r="V31" s="104"/>
    </row>
    <row r="32" spans="1:22">
      <c r="A32" s="33"/>
      <c r="B32" s="5"/>
      <c r="C32" s="5"/>
      <c r="D32" s="6"/>
      <c r="E32" s="6"/>
      <c r="F32" s="6"/>
      <c r="G32" s="9">
        <f t="shared" si="1"/>
        <v>0</v>
      </c>
      <c r="H32" s="5"/>
      <c r="I32" s="7"/>
      <c r="J32" s="5" t="s">
        <v>103</v>
      </c>
      <c r="K32" s="5"/>
      <c r="L32" s="14"/>
      <c r="M32" s="5"/>
      <c r="N32" s="5"/>
      <c r="O32" s="5"/>
      <c r="P32" s="14"/>
      <c r="Q32" s="5"/>
      <c r="R32" s="5"/>
      <c r="S32" s="5"/>
      <c r="T32" s="8"/>
      <c r="U32" s="34">
        <f t="shared" si="2"/>
        <v>0</v>
      </c>
      <c r="V32" s="104"/>
    </row>
    <row r="33" spans="1:22">
      <c r="A33" s="35" t="s">
        <v>104</v>
      </c>
      <c r="B33" s="36" t="s">
        <v>105</v>
      </c>
      <c r="C33" s="36">
        <v>0</v>
      </c>
      <c r="D33" s="37">
        <v>1000</v>
      </c>
      <c r="E33" s="37">
        <v>1000</v>
      </c>
      <c r="F33" s="37">
        <v>90</v>
      </c>
      <c r="G33" s="50">
        <f>D33+E33</f>
        <v>2000</v>
      </c>
      <c r="H33" s="36">
        <v>150</v>
      </c>
      <c r="I33" s="38">
        <v>1000</v>
      </c>
      <c r="J33" s="36" t="s">
        <v>103</v>
      </c>
      <c r="K33" s="36" t="s">
        <v>106</v>
      </c>
      <c r="L33" s="51">
        <v>0.6</v>
      </c>
      <c r="M33" s="36" t="s">
        <v>107</v>
      </c>
      <c r="N33" s="36" t="s">
        <v>108</v>
      </c>
      <c r="O33" s="36" t="s">
        <v>24</v>
      </c>
      <c r="P33" s="51">
        <v>0.5</v>
      </c>
      <c r="Q33" s="36" t="s">
        <v>107</v>
      </c>
      <c r="R33" s="36" t="s">
        <v>108</v>
      </c>
      <c r="S33" s="36" t="s">
        <v>25</v>
      </c>
      <c r="T33" s="40" t="s">
        <v>109</v>
      </c>
      <c r="U33" s="41">
        <f>C33*G33/1000*I33/1000</f>
        <v>0</v>
      </c>
      <c r="V33" s="40" t="s">
        <v>110</v>
      </c>
    </row>
    <row r="34" spans="1:22">
      <c r="A34" s="52"/>
      <c r="B34" s="53"/>
      <c r="C34" s="53"/>
      <c r="D34" s="54"/>
      <c r="E34" s="54"/>
      <c r="F34" s="54"/>
      <c r="G34" s="55"/>
      <c r="H34" s="53"/>
      <c r="I34" s="53"/>
      <c r="J34" s="53"/>
      <c r="K34" s="53"/>
      <c r="L34" s="53"/>
      <c r="M34" s="53"/>
      <c r="N34" s="53"/>
      <c r="O34" s="53"/>
      <c r="P34" s="53"/>
      <c r="Q34" s="53"/>
      <c r="R34" s="53"/>
      <c r="S34" s="53"/>
      <c r="T34" s="57" t="s">
        <v>111</v>
      </c>
      <c r="U34" s="56">
        <f>SUBTOTAL(109,Table2[Gesamt
Q×L×M '[m2']])</f>
        <v>0</v>
      </c>
      <c r="V34" s="53"/>
    </row>
    <row r="35" spans="1:22">
      <c r="A35" s="63"/>
      <c r="C35" s="64"/>
      <c r="T35" s="65"/>
      <c r="U35" s="66"/>
    </row>
    <row r="38" spans="1:22" ht="15">
      <c r="A38" s="59" t="s">
        <v>50</v>
      </c>
    </row>
    <row r="39" spans="1:22" ht="14.25" customHeight="1"/>
    <row r="40" spans="1:22" ht="14.25" customHeight="1">
      <c r="A40" s="58" t="s">
        <v>119</v>
      </c>
      <c r="U40" s="68"/>
    </row>
    <row r="41" spans="1:22" ht="14.25" customHeight="1">
      <c r="U41" s="68"/>
    </row>
    <row r="42" spans="1:22" ht="14.25" customHeight="1">
      <c r="A42" s="58" t="s">
        <v>62</v>
      </c>
      <c r="U42" s="68"/>
    </row>
    <row r="43" spans="1:22" ht="14.25" customHeight="1">
      <c r="A43" s="58" t="s">
        <v>120</v>
      </c>
      <c r="U43" s="68"/>
    </row>
    <row r="44" spans="1:22" ht="14.25" customHeight="1">
      <c r="U44" s="68"/>
    </row>
    <row r="45" spans="1:22" ht="14.25" customHeight="1">
      <c r="B45" s="61" t="s">
        <v>53</v>
      </c>
      <c r="C45" s="58" t="s">
        <v>54</v>
      </c>
      <c r="U45" s="68"/>
    </row>
    <row r="46" spans="1:22" ht="14.25" customHeight="1">
      <c r="B46" s="8" t="s">
        <v>55</v>
      </c>
      <c r="C46" s="69" t="s">
        <v>56</v>
      </c>
      <c r="D46" s="69"/>
      <c r="E46" s="69"/>
      <c r="U46" s="68"/>
    </row>
    <row r="47" spans="1:22" ht="14.25" customHeight="1">
      <c r="B47" s="70" t="s">
        <v>55</v>
      </c>
      <c r="C47" s="71" t="s">
        <v>57</v>
      </c>
      <c r="D47" s="71"/>
      <c r="E47" s="71"/>
      <c r="U47" s="68"/>
    </row>
    <row r="48" spans="1:22" ht="14.25" customHeight="1">
      <c r="B48" s="72" t="s">
        <v>55</v>
      </c>
      <c r="C48" s="73" t="s">
        <v>58</v>
      </c>
      <c r="D48" s="73"/>
      <c r="E48" s="73"/>
      <c r="U48" s="68"/>
    </row>
    <row r="49" spans="1:21" ht="14.25" customHeight="1">
      <c r="B49" s="74" t="s">
        <v>59</v>
      </c>
      <c r="C49" s="75" t="s">
        <v>60</v>
      </c>
      <c r="D49" s="75"/>
      <c r="E49" s="75"/>
      <c r="U49" s="68"/>
    </row>
    <row r="50" spans="1:21" ht="15">
      <c r="U50" s="68"/>
    </row>
    <row r="51" spans="1:21" ht="15">
      <c r="A51" s="59" t="s">
        <v>121</v>
      </c>
      <c r="U51" s="68"/>
    </row>
    <row r="53" spans="1:21" ht="15">
      <c r="B53" s="76" t="s">
        <v>45</v>
      </c>
      <c r="U53" s="68"/>
    </row>
    <row r="54" spans="1:21">
      <c r="B54" s="76" t="s">
        <v>46</v>
      </c>
    </row>
    <row r="55" spans="1:21">
      <c r="B55" s="76" t="s">
        <v>47</v>
      </c>
    </row>
    <row r="57" spans="1:21">
      <c r="B57" s="76" t="s">
        <v>48</v>
      </c>
    </row>
    <row r="58" spans="1:21">
      <c r="B58" s="76" t="s">
        <v>49</v>
      </c>
    </row>
    <row r="59" spans="1:21">
      <c r="B59" s="76"/>
    </row>
    <row r="60" spans="1:21" ht="15">
      <c r="A60" s="77" t="s">
        <v>130</v>
      </c>
      <c r="B60" s="78"/>
      <c r="C60" s="78"/>
      <c r="D60" s="78"/>
      <c r="E60" s="78"/>
    </row>
    <row r="61" spans="1:21">
      <c r="A61" s="78"/>
      <c r="B61" s="78"/>
      <c r="C61" s="78"/>
      <c r="D61" s="78"/>
      <c r="E61" s="78"/>
    </row>
    <row r="62" spans="1:21">
      <c r="A62" s="78" t="s">
        <v>131</v>
      </c>
      <c r="C62" s="78"/>
      <c r="D62" s="78"/>
      <c r="E62" s="78"/>
      <c r="F62" s="78"/>
    </row>
    <row r="64" spans="1:21">
      <c r="B64" s="79" t="s">
        <v>132</v>
      </c>
      <c r="C64" s="79" t="s">
        <v>126</v>
      </c>
      <c r="D64" s="79" t="s">
        <v>127</v>
      </c>
      <c r="E64" s="79" t="s">
        <v>133</v>
      </c>
      <c r="F64" s="78"/>
    </row>
    <row r="65" spans="2:5">
      <c r="B65" s="80">
        <v>150</v>
      </c>
      <c r="C65" s="80">
        <v>1000</v>
      </c>
      <c r="D65" s="80">
        <v>1000</v>
      </c>
      <c r="E65" s="9">
        <f t="shared" ref="E65" si="3">C65+D65</f>
        <v>2000</v>
      </c>
    </row>
    <row r="66" spans="2:5">
      <c r="B66" s="81" t="s">
        <v>134</v>
      </c>
      <c r="C66" s="81">
        <f>$B$65+150</f>
        <v>300</v>
      </c>
      <c r="D66" s="81">
        <f>$B$65+150</f>
        <v>300</v>
      </c>
      <c r="E66" s="81">
        <f>C66+D66</f>
        <v>600</v>
      </c>
    </row>
    <row r="67" spans="2:5">
      <c r="B67" s="81" t="s">
        <v>135</v>
      </c>
      <c r="C67" s="81">
        <v>1000</v>
      </c>
      <c r="D67" s="81">
        <v>2000</v>
      </c>
      <c r="E67" s="81">
        <f t="shared" ref="E67:E68" si="4">C67+D67</f>
        <v>3000</v>
      </c>
    </row>
    <row r="68" spans="2:5">
      <c r="B68" s="81" t="s">
        <v>135</v>
      </c>
      <c r="C68" s="81">
        <v>2000</v>
      </c>
      <c r="D68" s="81">
        <v>1000</v>
      </c>
      <c r="E68" s="81">
        <f t="shared" si="4"/>
        <v>3000</v>
      </c>
    </row>
    <row r="69" spans="2:5">
      <c r="C69" s="82">
        <f>C66</f>
        <v>300</v>
      </c>
      <c r="D69" s="82">
        <f>D66</f>
        <v>300</v>
      </c>
      <c r="E69" s="82">
        <f t="shared" ref="E69:E74" si="5">C69+D69</f>
        <v>600</v>
      </c>
    </row>
    <row r="70" spans="2:5">
      <c r="C70" s="82">
        <f>C66</f>
        <v>300</v>
      </c>
      <c r="D70" s="82">
        <f>IF(3000-C70&gt;=2000,2000,3000-C70)</f>
        <v>2000</v>
      </c>
      <c r="E70" s="82">
        <f t="shared" si="5"/>
        <v>2300</v>
      </c>
    </row>
    <row r="71" spans="2:5">
      <c r="C71" s="82">
        <f>C67</f>
        <v>1000</v>
      </c>
      <c r="D71" s="82">
        <f>IF(3000-C71&gt;=2000,2000,3000-C71)</f>
        <v>2000</v>
      </c>
      <c r="E71" s="82">
        <f t="shared" si="5"/>
        <v>3000</v>
      </c>
    </row>
    <row r="72" spans="2:5">
      <c r="C72" s="82">
        <f>C68</f>
        <v>2000</v>
      </c>
      <c r="D72" s="82">
        <f>IF(3000-C72&gt;=2000,2000,3000-C72)</f>
        <v>1000</v>
      </c>
      <c r="E72" s="82">
        <f t="shared" si="5"/>
        <v>3000</v>
      </c>
    </row>
    <row r="73" spans="2:5">
      <c r="C73" s="82">
        <f>D70</f>
        <v>2000</v>
      </c>
      <c r="D73" s="82">
        <f>D66</f>
        <v>300</v>
      </c>
      <c r="E73" s="82">
        <f t="shared" si="5"/>
        <v>2300</v>
      </c>
    </row>
    <row r="74" spans="2:5">
      <c r="C74" s="82">
        <f>C66</f>
        <v>300</v>
      </c>
      <c r="D74" s="82">
        <f>D66</f>
        <v>300</v>
      </c>
      <c r="E74" s="82">
        <f t="shared" si="5"/>
        <v>600</v>
      </c>
    </row>
  </sheetData>
  <sheetProtection sheet="1" insertRows="0" deleteRows="0"/>
  <dataConsolidate/>
  <mergeCells count="7">
    <mergeCell ref="O16:Q19"/>
    <mergeCell ref="P21:S21"/>
    <mergeCell ref="A21:C21"/>
    <mergeCell ref="G21:I21"/>
    <mergeCell ref="J21:K21"/>
    <mergeCell ref="L21:O21"/>
    <mergeCell ref="D21:F21"/>
  </mergeCells>
  <phoneticPr fontId="4" type="noConversion"/>
  <conditionalFormatting sqref="A24:T33">
    <cfRule type="expression" dxfId="507" priority="2">
      <formula>OR(A24="")</formula>
    </cfRule>
  </conditionalFormatting>
  <conditionalFormatting sqref="B65">
    <cfRule type="expression" dxfId="506" priority="46">
      <formula>NOT(OR(B65=50,B65=60,B65=80,B65=100,B65=120,B65=133,B65=150,B65=172,B65=200,B65=220,B65=240,B65=250))</formula>
    </cfRule>
  </conditionalFormatting>
  <conditionalFormatting sqref="C24:C33">
    <cfRule type="cellIs" dxfId="505" priority="41" operator="lessThan">
      <formula>0</formula>
    </cfRule>
  </conditionalFormatting>
  <conditionalFormatting sqref="C65">
    <cfRule type="expression" dxfId="504" priority="45">
      <formula>NOT(AND(C65&gt;=B65+150,C65&lt;=2000,C65&lt;=3000-D65))</formula>
    </cfRule>
  </conditionalFormatting>
  <conditionalFormatting sqref="D24:D33">
    <cfRule type="expression" dxfId="503" priority="48">
      <formula>NOT(AND(D24&gt;=H24+150,D24&lt;=2000,D24&lt;=3000-E24))</formula>
    </cfRule>
  </conditionalFormatting>
  <conditionalFormatting sqref="D65">
    <cfRule type="expression" dxfId="502" priority="44">
      <formula>NOT(AND(D65&gt;=B65+150,D65&lt;=2000,D65&lt;=3000-C65))</formula>
    </cfRule>
  </conditionalFormatting>
  <conditionalFormatting sqref="E24:E33">
    <cfRule type="expression" dxfId="501" priority="47">
      <formula>NOT(AND(E24&gt;=H24+150,E24&lt;=2000,E24&lt;=3000-D24))</formula>
    </cfRule>
  </conditionalFormatting>
  <conditionalFormatting sqref="E65">
    <cfRule type="expression" dxfId="500" priority="43">
      <formula>NOT(AND(E65&gt;=2*(B65+150),E65&lt;=3000))</formula>
    </cfRule>
  </conditionalFormatting>
  <conditionalFormatting sqref="F24:F33">
    <cfRule type="cellIs" dxfId="499" priority="42" operator="notBetween">
      <formula>75</formula>
      <formula>175</formula>
    </cfRule>
  </conditionalFormatting>
  <conditionalFormatting sqref="G24:G33">
    <cfRule type="expression" dxfId="498" priority="53">
      <formula>NOT(OR(AND(G24&gt;=2*(H24+150),G24&lt;=3000,D24&gt;0,E24&gt;0),G24=0))</formula>
    </cfRule>
  </conditionalFormatting>
  <conditionalFormatting sqref="H24:H33">
    <cfRule type="expression" dxfId="497" priority="7">
      <formula>AND(OR(D24&gt;0,E24&gt;0),H24=0)</formula>
    </cfRule>
    <cfRule type="expression" dxfId="496" priority="34">
      <formula>OR(AND(K24="Power T",OR(H24=220)))</formula>
    </cfRule>
    <cfRule type="expression" dxfId="495" priority="35">
      <formula>OR(AND(K24="Power T",OR(H24=50)),AND(K24="Power S",OR(H24=220,H24=250)),AND(K24="Perform R",OR(H24=50,H24=220,H24=250)),AND(K24="Perform C",OR(H24=220,H24=250)))</formula>
    </cfRule>
    <cfRule type="expression" dxfId="494" priority="36">
      <formula>NOT(OR(H24=50,H24=60,H24=80,H24=100,H24=120,H24=133,H24=150,H24=172,H24=200,H24=220,H24=240,H24=250))</formula>
    </cfRule>
  </conditionalFormatting>
  <conditionalFormatting sqref="I24:I33">
    <cfRule type="cellIs" dxfId="493" priority="52" operator="notBetween">
      <formula>600</formula>
      <formula>1100</formula>
    </cfRule>
  </conditionalFormatting>
  <conditionalFormatting sqref="J24:J33">
    <cfRule type="expression" dxfId="492" priority="33">
      <formula>NOT(OR(J24="FTV HL",J24=""))</formula>
    </cfRule>
  </conditionalFormatting>
  <conditionalFormatting sqref="K24:K33">
    <cfRule type="expression" dxfId="491" priority="30">
      <formula>OR(AND(K24="Power T",OR(H24=220)))</formula>
    </cfRule>
    <cfRule type="expression" dxfId="490" priority="31">
      <formula>OR(AND(K24="Power T",OR(H24=50)),AND(K24="Power S",OR(H24=220,H24=250)),AND(K24="Perform R",OR(H24=50,H24=220,H24=250)),AND(K24="Perform C",OR(H24=220,H24=250)))</formula>
    </cfRule>
    <cfRule type="expression" dxfId="489" priority="32">
      <formula>NOT(OR(K24="Power T",K24="Power S",K24="Perform R",K24="Perform C"))</formula>
    </cfRule>
  </conditionalFormatting>
  <conditionalFormatting sqref="L24:L33">
    <cfRule type="expression" dxfId="488" priority="3">
      <formula>AND(O24="G",NOT(OR(L24=0.7,L24=0.75,L24=0.8)))</formula>
    </cfRule>
    <cfRule type="expression" dxfId="487" priority="8">
      <formula>OR(AND(M24="HPS 200",NOT(L24=0.55)),AND(NOT(M24="HPS 200"),L24=0.55))</formula>
    </cfRule>
  </conditionalFormatting>
  <conditionalFormatting sqref="M24:M33">
    <cfRule type="expression" dxfId="486" priority="5">
      <formula>OR(AND(M24="HPS 200",NOT(L24=0.55)),AND(NOT(M24="HPS 200"),L24=0.55))</formula>
    </cfRule>
    <cfRule type="expression" dxfId="485" priority="40">
      <formula>NOT(OR(M24="SP 25",M24="SP 25",M24="PVDF 25",M24="PVDF 35",M24="PUR 50",M24="PVCF 150",M24="HPS 200",M24="PRISMA",M24="PRISMA ELEMENTS",M24="Inox 304",M24="Inox 316L",M24="Inox 316"))</formula>
    </cfRule>
  </conditionalFormatting>
  <conditionalFormatting sqref="O24:O33">
    <cfRule type="expression" dxfId="484" priority="4">
      <formula>AND(O24="G",NOT(OR(L24=0.7,L24=0.75,L24=0.8)))</formula>
    </cfRule>
    <cfRule type="expression" dxfId="483" priority="50">
      <formula>NOT(OR(O24="S",O24="V",O24="V2",O24="G",O24="M",O24="M3",O24="M8"))</formula>
    </cfRule>
  </conditionalFormatting>
  <conditionalFormatting sqref="Q24:Q33">
    <cfRule type="expression" dxfId="482" priority="38">
      <formula>NOT(OR(Q24="SP 25",Q24="SP 25",Q24="PVDF 25",Q24="PVDF 35",Q24="PUR 50",Q24="PVCF 150",Q24="HPS 200",Q24="PRISMA",Q24="PRISMA ELEMENTS",Q24="Inox 304",Q24="Inox 316L",Q24="Inox 316"))</formula>
    </cfRule>
  </conditionalFormatting>
  <conditionalFormatting sqref="S24:S33">
    <cfRule type="expression" dxfId="481" priority="49">
      <formula>NOT(OR(S24="S",S24="V",S24="V2",S24="G",S24="M2"))</formula>
    </cfRule>
  </conditionalFormatting>
  <conditionalFormatting sqref="V33">
    <cfRule type="expression" dxfId="480" priority="1">
      <formula>OR(V33="")</formula>
    </cfRule>
  </conditionalFormatting>
  <dataValidations count="13">
    <dataValidation type="list" allowBlank="1" sqref="S24:S33" xr:uid="{739DFB3D-5E2F-496D-A573-46BC875F970D}">
      <formula1>"S,V,V2,G,M2"</formula1>
    </dataValidation>
    <dataValidation type="list" allowBlank="1" sqref="O24:O33" xr:uid="{B9DB53A2-CC25-4944-AA64-E73986DBEBEF}">
      <formula1>"S,V,V2,G,M,M3,M8"</formula1>
    </dataValidation>
    <dataValidation type="list" allowBlank="1" sqref="K24:K33" xr:uid="{519A5697-31D9-4318-ABFD-A253E7C14FCE}">
      <formula1>"Power T,Power S,Perform R,Perform C"</formula1>
    </dataValidation>
    <dataValidation type="whole" errorStyle="information" allowBlank="1" errorTitle="Wrong module" error="Insert module M [mm] (whole number):_x000a_600 mm to 1200 mm_x000a_1000 mm standard module_x000a_1200 mm standard module" sqref="I24:I33" xr:uid="{FCFE5F92-CC1C-483A-9AE1-876FB2735390}">
      <formula1>600</formula1>
      <formula2>1100</formula2>
    </dataValidation>
    <dataValidation type="list" allowBlank="1" sqref="H24:H33 B65" xr:uid="{8F9D63DD-E2A1-4546-9F60-2B384B245D09}">
      <formula1>"50,60,80,100,120,133,150,172,200,220,240,250"</formula1>
    </dataValidation>
    <dataValidation type="custom" errorStyle="information" allowBlank="1" errorTitle="wrong" sqref="E24:E33" xr:uid="{FED5C46F-A356-45A4-8186-84B015A56D87}">
      <formula1>AND(E24&gt;=H24+150,E24&lt;=2000,E24&lt;=3000-D24)</formula1>
    </dataValidation>
    <dataValidation type="custom" allowBlank="1" sqref="G24:G33" xr:uid="{3394D52F-A65E-47BA-8753-F900A72D40C5}">
      <formula1>AND(G24&gt;=2*(H24+150),G24&lt;=3000)</formula1>
    </dataValidation>
    <dataValidation type="whole" errorStyle="information" allowBlank="1" errorTitle="wrong" sqref="F24:F33" xr:uid="{42C3B1FF-07A6-4893-A23F-4775D42A5003}">
      <formula1>75</formula1>
      <formula2>175</formula2>
    </dataValidation>
    <dataValidation type="whole" operator="greaterThanOrEqual" allowBlank="1" sqref="C24:C33" xr:uid="{9AEDDBA4-F0AD-42B2-BFAA-4FCC0F2B747B}">
      <formula1>0</formula1>
    </dataValidation>
    <dataValidation type="list" allowBlank="1" sqref="M24:M33 Q24:Q33" xr:uid="{743801A5-65F5-4A24-9DAD-E45D8739FE23}">
      <formula1>"SP 25,SP 25,PVDF 25,PVDF 35,PUR 50,PVCF 150,HPS 200,PRISMA,PRISMA ELEMENTS,Inox 304,Inox 316L,Inox 316"</formula1>
    </dataValidation>
    <dataValidation type="list" allowBlank="1" sqref="J24:J32" xr:uid="{34FFC2BF-3870-49AC-9B28-3EE4A51E7B46}">
      <formula1>"FTV HL"</formula1>
    </dataValidation>
    <dataValidation type="custom" allowBlank="1" sqref="D24:D33" xr:uid="{87C9657D-A158-4F24-86A9-B938966AC91B}">
      <formula1>AND(D24&gt;=H24+150,D24&lt;=2000,D24&lt;=3000-E24)</formula1>
    </dataValidation>
    <dataValidation type="list" allowBlank="1" showInputMessage="1" showErrorMessage="1" sqref="V24:V33" xr:uid="{89D1380F-9B10-4C42-A761-8940CBFA6E8C}">
      <formula1>"Priority A, Priority B, Priority C"</formula1>
    </dataValidation>
  </dataValidations>
  <pageMargins left="0.39370078740157483" right="0.39370078740157483" top="0.39370078740157483" bottom="0.39370078740157483" header="0.31496062992125984" footer="0.31496062992125984"/>
  <pageSetup paperSize="9" scale="49" pageOrder="overThenDown" orientation="landscape" r:id="rId1"/>
  <ignoredErrors>
    <ignoredError sqref="A1:XFD52 A59:XFD1048576 A53:A58 C53:XFD58"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39" id="{00000000-000E-0000-0200-000026000000}">
            <xm:f>COUNTIF(List_Values!$A$2:$A$11,L24)=0</xm:f>
            <x14:dxf>
              <fill>
                <patternFill patternType="solid">
                  <bgColor rgb="FFFFC7CE"/>
                </patternFill>
              </fill>
            </x14:dxf>
          </x14:cfRule>
          <xm:sqref>L24:L33</xm:sqref>
        </x14:conditionalFormatting>
        <x14:conditionalFormatting xmlns:xm="http://schemas.microsoft.com/office/excel/2006/main">
          <x14:cfRule type="expression" priority="37" id="{00000000-000E-0000-0200-000024000000}">
            <xm:f>COUNTIF(List_Values!$B$2:$B$11,P24)=0</xm:f>
            <x14:dxf>
              <fill>
                <patternFill patternType="solid">
                  <bgColor rgb="FFFFC7CE"/>
                </patternFill>
              </fill>
            </x14:dxf>
          </x14:cfRule>
          <xm:sqref>P24:P33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58EA2EF7-3067-4E5A-84A3-857C0B2B5E8D}">
          <x14:formula1>
            <xm:f>List_Values!$A$2:$A$9</xm:f>
          </x14:formula1>
          <xm:sqref>L24:L33</xm:sqref>
        </x14:dataValidation>
        <x14:dataValidation type="list" allowBlank="1" xr:uid="{14B9CD6E-012F-440B-8ACB-EB108343B29D}">
          <x14:formula1>
            <xm:f>List_Values!$B$2:$B$11</xm:f>
          </x14:formula1>
          <xm:sqref>P24:P33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0D46-B0AE-4F37-870B-A6C6BEA2BF78}">
  <sheetPr codeName="Sheet4"/>
  <dimension ref="A1:X67"/>
  <sheetViews>
    <sheetView showGridLines="0" zoomScaleNormal="100" zoomScaleSheetLayoutView="70" workbookViewId="0">
      <selection activeCell="D3" sqref="D3"/>
    </sheetView>
  </sheetViews>
  <sheetFormatPr defaultRowHeight="14.25"/>
  <cols>
    <col min="1" max="1" width="17.625" style="58" customWidth="1"/>
    <col min="2" max="2" width="14.625" style="58" customWidth="1"/>
    <col min="3" max="11" width="10.625" style="58" customWidth="1"/>
    <col min="12" max="12" width="12" style="58" customWidth="1"/>
    <col min="13" max="13" width="11.375" style="58" customWidth="1"/>
    <col min="14" max="14" width="10.625" style="58" customWidth="1"/>
    <col min="15" max="16" width="12.625" style="58" customWidth="1"/>
    <col min="17" max="18" width="10.625" style="58" customWidth="1"/>
    <col min="19" max="20" width="12.625" style="58" customWidth="1"/>
    <col min="21" max="21" width="10.625" style="58" customWidth="1"/>
    <col min="22" max="22" width="24.625" style="58" customWidth="1"/>
    <col min="23" max="23" width="10.625" style="58" customWidth="1"/>
    <col min="24" max="16384" width="9" style="58"/>
  </cols>
  <sheetData>
    <row r="1" spans="1:18" s="43" customFormat="1" ht="15.75">
      <c r="B1" s="44"/>
      <c r="C1" s="45" t="s">
        <v>66</v>
      </c>
    </row>
    <row r="2" spans="1:18" s="43" customFormat="1" ht="26.25">
      <c r="C2" s="47" t="s">
        <v>136</v>
      </c>
    </row>
    <row r="3" spans="1:18" s="43" customFormat="1" ht="15.75">
      <c r="C3" s="48" t="s">
        <v>1</v>
      </c>
      <c r="D3" s="49" t="str" cm="1">
        <f t="array" ref="D3">LOOKUP(2,1/(Updates!A:A&lt;&gt;""),Updates!A:A)</f>
        <v>1.4</v>
      </c>
      <c r="E3" s="30" t="s">
        <v>2</v>
      </c>
      <c r="M3" s="46"/>
    </row>
    <row r="4" spans="1:18" s="43" customFormat="1"/>
    <row r="5" spans="1:18" ht="15">
      <c r="A5" s="84" t="s">
        <v>68</v>
      </c>
      <c r="B5" s="31" t="str">
        <f>IF('FTV HL Fassadenpaneel'!B5=0,"",'FTV HL Fassadenpaneel'!B5)</f>
        <v/>
      </c>
      <c r="C5" s="32"/>
    </row>
    <row r="6" spans="1:18" ht="15">
      <c r="A6" s="84" t="s">
        <v>70</v>
      </c>
      <c r="B6" s="31" t="str">
        <f>IF('FTV HL Fassadenpaneel'!B6=0,"",'FTV HL Fassadenpaneel'!B6)</f>
        <v/>
      </c>
      <c r="C6" s="32"/>
    </row>
    <row r="7" spans="1:18" ht="15">
      <c r="A7" s="84" t="s">
        <v>71</v>
      </c>
      <c r="B7" s="31" t="str">
        <f>IF('FTV HL Fassadenpaneel'!B7=0,"",'FTV HL Fassadenpaneel'!B7)</f>
        <v/>
      </c>
      <c r="C7" s="32"/>
    </row>
    <row r="8" spans="1:18" ht="15">
      <c r="A8" s="84" t="s">
        <v>72</v>
      </c>
      <c r="B8" s="31" t="str">
        <f>IF('FTV HL Fassadenpaneel'!B8=0,"",'FTV HL Fassadenpaneel'!B8)</f>
        <v/>
      </c>
      <c r="C8" s="32"/>
    </row>
    <row r="9" spans="1:18" ht="15">
      <c r="A9" s="84" t="s">
        <v>73</v>
      </c>
      <c r="B9" s="31" t="str">
        <f>IF('FTV HL Fassadenpaneel'!B9=0,"",'FTV HL Fassadenpaneel'!B9)</f>
        <v/>
      </c>
      <c r="C9" s="32"/>
    </row>
    <row r="12" spans="1:18" ht="15">
      <c r="A12" s="84" t="s">
        <v>74</v>
      </c>
      <c r="B12" s="31" t="str">
        <f>IF('FTV HL Fassadenpaneel'!B12=0,"",'FTV HL Fassadenpaneel'!B12)</f>
        <v/>
      </c>
      <c r="C12" s="85"/>
    </row>
    <row r="13" spans="1:18" ht="15">
      <c r="A13" s="84" t="s">
        <v>75</v>
      </c>
      <c r="B13" s="31" t="str">
        <f>IF('FTV HL Fassadenpaneel'!B13=0,"",'FTV HL Fassadenpaneel'!B13)</f>
        <v/>
      </c>
      <c r="C13" s="85"/>
      <c r="M13" s="63"/>
    </row>
    <row r="14" spans="1:18" ht="15">
      <c r="A14" s="84" t="s">
        <v>76</v>
      </c>
      <c r="B14" s="31" t="str">
        <f>IF('FTV HL Fassadenpaneel'!B14=0,"",'FTV HL Fassadenpaneel'!B14)</f>
        <v/>
      </c>
      <c r="C14" s="85"/>
    </row>
    <row r="15" spans="1:18">
      <c r="P15" s="133" t="s">
        <v>124</v>
      </c>
      <c r="Q15" s="133"/>
      <c r="R15" s="133"/>
    </row>
    <row r="16" spans="1:18" ht="14.25" customHeight="1">
      <c r="P16" s="133"/>
      <c r="Q16" s="133"/>
      <c r="R16" s="133"/>
    </row>
    <row r="17" spans="1:24" ht="15">
      <c r="A17" s="84" t="s">
        <v>79</v>
      </c>
      <c r="B17" s="31" t="str">
        <f>IF('FTV HL Fassadenpaneel'!B17=0,"",'FTV HL Fassadenpaneel'!B17)</f>
        <v/>
      </c>
      <c r="C17" s="85"/>
      <c r="P17" s="133"/>
      <c r="Q17" s="133"/>
      <c r="R17" s="133"/>
    </row>
    <row r="18" spans="1:24">
      <c r="P18" s="114"/>
      <c r="Q18" s="114"/>
      <c r="R18" s="114"/>
    </row>
    <row r="19" spans="1:24">
      <c r="P19" s="114"/>
      <c r="Q19" s="114"/>
      <c r="R19" s="114"/>
    </row>
    <row r="21" spans="1:24" s="43" customFormat="1" ht="15.75" customHeight="1">
      <c r="A21" s="135" t="s">
        <v>81</v>
      </c>
      <c r="B21" s="135"/>
      <c r="C21" s="135"/>
      <c r="D21" s="135" t="s">
        <v>125</v>
      </c>
      <c r="E21" s="135"/>
      <c r="F21" s="135"/>
      <c r="G21" s="135"/>
      <c r="H21" s="135"/>
      <c r="I21" s="135" t="s">
        <v>82</v>
      </c>
      <c r="J21" s="135"/>
      <c r="K21" s="135"/>
      <c r="L21" s="135" t="s">
        <v>29</v>
      </c>
      <c r="M21" s="135"/>
      <c r="N21" s="136" t="s">
        <v>83</v>
      </c>
      <c r="O21" s="137"/>
      <c r="P21" s="137"/>
      <c r="Q21" s="138"/>
      <c r="R21" s="136" t="s">
        <v>84</v>
      </c>
      <c r="S21" s="137"/>
      <c r="T21" s="137"/>
      <c r="U21" s="138"/>
      <c r="V21" s="42" t="s">
        <v>85</v>
      </c>
      <c r="W21" s="42" t="s">
        <v>86</v>
      </c>
      <c r="X21" s="103" t="s">
        <v>87</v>
      </c>
    </row>
    <row r="22" spans="1:24" ht="3" customHeight="1">
      <c r="A22" s="19"/>
      <c r="B22" s="19"/>
      <c r="C22" s="19"/>
      <c r="D22" s="19"/>
      <c r="E22" s="19"/>
      <c r="F22" s="19"/>
      <c r="G22" s="19"/>
      <c r="H22" s="19"/>
      <c r="I22" s="19"/>
      <c r="J22" s="19"/>
      <c r="K22" s="19"/>
      <c r="L22" s="19"/>
      <c r="M22" s="19"/>
      <c r="N22" s="19"/>
      <c r="O22" s="19"/>
      <c r="P22" s="19"/>
      <c r="Q22" s="19"/>
      <c r="R22" s="19"/>
      <c r="S22" s="19"/>
      <c r="T22" s="19"/>
      <c r="U22" s="19"/>
      <c r="V22" s="19"/>
      <c r="W22" s="19"/>
      <c r="X22" s="102"/>
    </row>
    <row r="23" spans="1:24" s="43" customFormat="1" ht="60">
      <c r="A23" s="86" t="s">
        <v>88</v>
      </c>
      <c r="B23" s="87" t="s">
        <v>89</v>
      </c>
      <c r="C23" s="87" t="s">
        <v>90</v>
      </c>
      <c r="D23" s="87" t="s">
        <v>126</v>
      </c>
      <c r="E23" s="87" t="s">
        <v>127</v>
      </c>
      <c r="F23" s="87" t="s">
        <v>137</v>
      </c>
      <c r="G23" s="87" t="s">
        <v>138</v>
      </c>
      <c r="H23" s="87" t="s">
        <v>139</v>
      </c>
      <c r="I23" s="87" t="s">
        <v>140</v>
      </c>
      <c r="J23" s="87" t="s">
        <v>92</v>
      </c>
      <c r="K23" s="87" t="s">
        <v>93</v>
      </c>
      <c r="L23" s="87" t="s">
        <v>29</v>
      </c>
      <c r="M23" s="87" t="s">
        <v>28</v>
      </c>
      <c r="N23" s="87" t="s">
        <v>94</v>
      </c>
      <c r="O23" s="87" t="s">
        <v>95</v>
      </c>
      <c r="P23" s="87" t="s">
        <v>96</v>
      </c>
      <c r="Q23" s="87" t="s">
        <v>97</v>
      </c>
      <c r="R23" s="87" t="s">
        <v>98</v>
      </c>
      <c r="S23" s="87" t="s">
        <v>99</v>
      </c>
      <c r="T23" s="87" t="s">
        <v>100</v>
      </c>
      <c r="U23" s="87" t="s">
        <v>101</v>
      </c>
      <c r="V23" s="87" t="s">
        <v>85</v>
      </c>
      <c r="W23" s="88" t="s">
        <v>102</v>
      </c>
      <c r="X23" s="87" t="s">
        <v>87</v>
      </c>
    </row>
    <row r="24" spans="1:24">
      <c r="A24" s="33"/>
      <c r="B24" s="5"/>
      <c r="C24" s="5"/>
      <c r="D24" s="6"/>
      <c r="E24" s="6"/>
      <c r="F24" s="6"/>
      <c r="G24" s="6"/>
      <c r="H24" s="6"/>
      <c r="I24" s="9">
        <f t="shared" ref="I24:I33" si="0">D24+E24+F24</f>
        <v>0</v>
      </c>
      <c r="J24" s="5"/>
      <c r="K24" s="7"/>
      <c r="L24" s="5" t="s">
        <v>103</v>
      </c>
      <c r="M24" s="5"/>
      <c r="N24" s="13"/>
      <c r="O24" s="5"/>
      <c r="P24" s="5"/>
      <c r="Q24" s="5"/>
      <c r="R24" s="13"/>
      <c r="S24" s="5"/>
      <c r="T24" s="5"/>
      <c r="U24" s="5"/>
      <c r="V24" s="8"/>
      <c r="W24" s="34">
        <f t="shared" ref="W24:W33" si="1">C24*I24/1000*K24/1000</f>
        <v>0</v>
      </c>
      <c r="X24" s="104"/>
    </row>
    <row r="25" spans="1:24">
      <c r="A25" s="33"/>
      <c r="B25" s="5"/>
      <c r="C25" s="5"/>
      <c r="D25" s="6"/>
      <c r="E25" s="6"/>
      <c r="F25" s="6"/>
      <c r="G25" s="6"/>
      <c r="H25" s="6"/>
      <c r="I25" s="9">
        <f t="shared" si="0"/>
        <v>0</v>
      </c>
      <c r="J25" s="5"/>
      <c r="K25" s="7"/>
      <c r="L25" s="5" t="s">
        <v>103</v>
      </c>
      <c r="M25" s="5"/>
      <c r="N25" s="14"/>
      <c r="O25" s="5"/>
      <c r="P25" s="5"/>
      <c r="Q25" s="5"/>
      <c r="R25" s="14"/>
      <c r="S25" s="5"/>
      <c r="T25" s="5"/>
      <c r="U25" s="5"/>
      <c r="V25" s="8"/>
      <c r="W25" s="34">
        <f t="shared" si="1"/>
        <v>0</v>
      </c>
      <c r="X25" s="104"/>
    </row>
    <row r="26" spans="1:24">
      <c r="A26" s="33"/>
      <c r="B26" s="5"/>
      <c r="C26" s="5"/>
      <c r="D26" s="6"/>
      <c r="E26" s="6"/>
      <c r="F26" s="6"/>
      <c r="G26" s="6"/>
      <c r="H26" s="6"/>
      <c r="I26" s="9">
        <f t="shared" si="0"/>
        <v>0</v>
      </c>
      <c r="J26" s="5"/>
      <c r="K26" s="7"/>
      <c r="L26" s="5" t="s">
        <v>103</v>
      </c>
      <c r="M26" s="5"/>
      <c r="N26" s="14"/>
      <c r="O26" s="5"/>
      <c r="P26" s="5"/>
      <c r="Q26" s="5"/>
      <c r="R26" s="14"/>
      <c r="S26" s="5"/>
      <c r="T26" s="5"/>
      <c r="U26" s="5"/>
      <c r="V26" s="8"/>
      <c r="W26" s="34">
        <f t="shared" si="1"/>
        <v>0</v>
      </c>
      <c r="X26" s="104"/>
    </row>
    <row r="27" spans="1:24">
      <c r="A27" s="33"/>
      <c r="B27" s="5"/>
      <c r="C27" s="5"/>
      <c r="D27" s="6"/>
      <c r="E27" s="6"/>
      <c r="F27" s="6"/>
      <c r="G27" s="6"/>
      <c r="H27" s="6"/>
      <c r="I27" s="9">
        <f t="shared" si="0"/>
        <v>0</v>
      </c>
      <c r="J27" s="5"/>
      <c r="K27" s="7"/>
      <c r="L27" s="5" t="s">
        <v>103</v>
      </c>
      <c r="M27" s="5"/>
      <c r="N27" s="14"/>
      <c r="O27" s="5"/>
      <c r="P27" s="5"/>
      <c r="Q27" s="5"/>
      <c r="R27" s="14"/>
      <c r="S27" s="5"/>
      <c r="T27" s="5"/>
      <c r="U27" s="5"/>
      <c r="V27" s="8"/>
      <c r="W27" s="34">
        <f t="shared" si="1"/>
        <v>0</v>
      </c>
      <c r="X27" s="104"/>
    </row>
    <row r="28" spans="1:24">
      <c r="A28" s="33"/>
      <c r="B28" s="5"/>
      <c r="C28" s="5"/>
      <c r="D28" s="6"/>
      <c r="E28" s="6"/>
      <c r="F28" s="6"/>
      <c r="G28" s="6"/>
      <c r="H28" s="6"/>
      <c r="I28" s="9">
        <f t="shared" si="0"/>
        <v>0</v>
      </c>
      <c r="J28" s="5"/>
      <c r="K28" s="7"/>
      <c r="L28" s="5" t="s">
        <v>103</v>
      </c>
      <c r="M28" s="5"/>
      <c r="N28" s="14"/>
      <c r="O28" s="5"/>
      <c r="P28" s="5"/>
      <c r="Q28" s="5"/>
      <c r="R28" s="14"/>
      <c r="S28" s="5"/>
      <c r="T28" s="5"/>
      <c r="U28" s="5"/>
      <c r="V28" s="8"/>
      <c r="W28" s="34">
        <f t="shared" si="1"/>
        <v>0</v>
      </c>
      <c r="X28" s="104"/>
    </row>
    <row r="29" spans="1:24">
      <c r="A29" s="33"/>
      <c r="B29" s="5"/>
      <c r="C29" s="5"/>
      <c r="D29" s="6"/>
      <c r="E29" s="6"/>
      <c r="F29" s="6"/>
      <c r="G29" s="6"/>
      <c r="H29" s="6"/>
      <c r="I29" s="9">
        <f t="shared" si="0"/>
        <v>0</v>
      </c>
      <c r="J29" s="5"/>
      <c r="K29" s="7"/>
      <c r="L29" s="5" t="s">
        <v>103</v>
      </c>
      <c r="M29" s="5"/>
      <c r="N29" s="14"/>
      <c r="O29" s="5"/>
      <c r="P29" s="5"/>
      <c r="Q29" s="5"/>
      <c r="R29" s="14"/>
      <c r="S29" s="5"/>
      <c r="T29" s="5"/>
      <c r="U29" s="5"/>
      <c r="V29" s="8"/>
      <c r="W29" s="34">
        <f t="shared" si="1"/>
        <v>0</v>
      </c>
      <c r="X29" s="104"/>
    </row>
    <row r="30" spans="1:24">
      <c r="A30" s="33"/>
      <c r="B30" s="5"/>
      <c r="C30" s="5"/>
      <c r="D30" s="6"/>
      <c r="E30" s="6"/>
      <c r="F30" s="6"/>
      <c r="G30" s="6"/>
      <c r="H30" s="6"/>
      <c r="I30" s="9">
        <f t="shared" si="0"/>
        <v>0</v>
      </c>
      <c r="J30" s="5"/>
      <c r="K30" s="7"/>
      <c r="L30" s="5" t="s">
        <v>103</v>
      </c>
      <c r="M30" s="5"/>
      <c r="N30" s="14"/>
      <c r="O30" s="5"/>
      <c r="P30" s="5"/>
      <c r="Q30" s="5"/>
      <c r="R30" s="14"/>
      <c r="S30" s="5"/>
      <c r="T30" s="5"/>
      <c r="U30" s="5"/>
      <c r="V30" s="8"/>
      <c r="W30" s="34">
        <f t="shared" si="1"/>
        <v>0</v>
      </c>
      <c r="X30" s="104"/>
    </row>
    <row r="31" spans="1:24">
      <c r="A31" s="33"/>
      <c r="B31" s="5"/>
      <c r="C31" s="5"/>
      <c r="D31" s="6"/>
      <c r="E31" s="6"/>
      <c r="F31" s="6"/>
      <c r="G31" s="6"/>
      <c r="H31" s="6"/>
      <c r="I31" s="9">
        <f t="shared" si="0"/>
        <v>0</v>
      </c>
      <c r="J31" s="5"/>
      <c r="K31" s="7"/>
      <c r="L31" s="5" t="s">
        <v>103</v>
      </c>
      <c r="M31" s="5"/>
      <c r="N31" s="14"/>
      <c r="O31" s="5"/>
      <c r="P31" s="5"/>
      <c r="Q31" s="5"/>
      <c r="R31" s="14"/>
      <c r="S31" s="5"/>
      <c r="T31" s="5"/>
      <c r="U31" s="5"/>
      <c r="V31" s="8"/>
      <c r="W31" s="34">
        <f t="shared" si="1"/>
        <v>0</v>
      </c>
      <c r="X31" s="104"/>
    </row>
    <row r="32" spans="1:24">
      <c r="A32" s="33"/>
      <c r="B32" s="5"/>
      <c r="C32" s="5"/>
      <c r="D32" s="6"/>
      <c r="E32" s="6"/>
      <c r="F32" s="6"/>
      <c r="G32" s="6"/>
      <c r="H32" s="6"/>
      <c r="I32" s="9">
        <f t="shared" si="0"/>
        <v>0</v>
      </c>
      <c r="J32" s="5"/>
      <c r="K32" s="7"/>
      <c r="L32" s="5" t="s">
        <v>103</v>
      </c>
      <c r="M32" s="5"/>
      <c r="N32" s="14"/>
      <c r="O32" s="5"/>
      <c r="P32" s="5"/>
      <c r="Q32" s="5"/>
      <c r="R32" s="14"/>
      <c r="S32" s="5"/>
      <c r="T32" s="5"/>
      <c r="U32" s="5"/>
      <c r="V32" s="8"/>
      <c r="W32" s="34">
        <f t="shared" si="1"/>
        <v>0</v>
      </c>
      <c r="X32" s="104"/>
    </row>
    <row r="33" spans="1:24">
      <c r="A33" s="35" t="s">
        <v>141</v>
      </c>
      <c r="B33" s="36" t="s">
        <v>105</v>
      </c>
      <c r="C33" s="36">
        <v>0</v>
      </c>
      <c r="D33" s="37">
        <v>1000</v>
      </c>
      <c r="E33" s="37">
        <v>1000</v>
      </c>
      <c r="F33" s="37">
        <v>1000</v>
      </c>
      <c r="G33" s="37">
        <v>90</v>
      </c>
      <c r="H33" s="37">
        <v>90</v>
      </c>
      <c r="I33" s="50">
        <f t="shared" si="0"/>
        <v>3000</v>
      </c>
      <c r="J33" s="36">
        <v>150</v>
      </c>
      <c r="K33" s="38">
        <v>1000</v>
      </c>
      <c r="L33" s="36" t="s">
        <v>103</v>
      </c>
      <c r="M33" s="36" t="s">
        <v>106</v>
      </c>
      <c r="N33" s="39">
        <v>0.6</v>
      </c>
      <c r="O33" s="36" t="s">
        <v>107</v>
      </c>
      <c r="P33" s="36" t="s">
        <v>108</v>
      </c>
      <c r="Q33" s="36" t="s">
        <v>24</v>
      </c>
      <c r="R33" s="39">
        <v>0.5</v>
      </c>
      <c r="S33" s="36" t="s">
        <v>107</v>
      </c>
      <c r="T33" s="36" t="s">
        <v>108</v>
      </c>
      <c r="U33" s="36" t="s">
        <v>25</v>
      </c>
      <c r="V33" s="40" t="s">
        <v>109</v>
      </c>
      <c r="W33" s="41">
        <f t="shared" si="1"/>
        <v>0</v>
      </c>
      <c r="X33" s="40" t="s">
        <v>110</v>
      </c>
    </row>
    <row r="34" spans="1:24">
      <c r="A34" s="52"/>
      <c r="B34" s="53"/>
      <c r="C34" s="53"/>
      <c r="D34" s="54"/>
      <c r="E34" s="54"/>
      <c r="F34" s="54"/>
      <c r="G34" s="54"/>
      <c r="H34" s="54"/>
      <c r="I34" s="55"/>
      <c r="J34" s="53"/>
      <c r="K34" s="53"/>
      <c r="L34" s="53"/>
      <c r="M34" s="53"/>
      <c r="N34" s="53"/>
      <c r="O34" s="53"/>
      <c r="P34" s="53"/>
      <c r="Q34" s="53"/>
      <c r="R34" s="53"/>
      <c r="S34" s="53"/>
      <c r="T34" s="53"/>
      <c r="U34" s="53"/>
      <c r="V34" s="57" t="s">
        <v>111</v>
      </c>
      <c r="W34" s="56">
        <f>SUBTOTAL(109,Table3[Gesamt
Q×L×M '[m2']])</f>
        <v>0</v>
      </c>
      <c r="X34" s="53"/>
    </row>
    <row r="35" spans="1:24">
      <c r="A35" s="63"/>
      <c r="C35" s="64"/>
      <c r="V35" s="65"/>
      <c r="W35" s="66"/>
    </row>
    <row r="38" spans="1:24" ht="15">
      <c r="A38" s="59" t="s">
        <v>50</v>
      </c>
    </row>
    <row r="39" spans="1:24" ht="14.25" customHeight="1"/>
    <row r="40" spans="1:24" ht="14.25" customHeight="1">
      <c r="A40" s="58" t="s">
        <v>119</v>
      </c>
      <c r="W40" s="68"/>
    </row>
    <row r="41" spans="1:24" ht="14.25" customHeight="1">
      <c r="W41" s="68"/>
    </row>
    <row r="42" spans="1:24" ht="14.25" customHeight="1">
      <c r="A42" s="58" t="s">
        <v>62</v>
      </c>
      <c r="W42" s="68"/>
    </row>
    <row r="43" spans="1:24" ht="14.25" customHeight="1">
      <c r="A43" s="58" t="s">
        <v>120</v>
      </c>
      <c r="W43" s="68"/>
    </row>
    <row r="44" spans="1:24" ht="14.25" customHeight="1">
      <c r="W44" s="68"/>
    </row>
    <row r="45" spans="1:24" ht="14.25" customHeight="1">
      <c r="B45" s="61" t="s">
        <v>53</v>
      </c>
      <c r="C45" s="58" t="s">
        <v>54</v>
      </c>
      <c r="W45" s="68"/>
    </row>
    <row r="46" spans="1:24" ht="14.25" customHeight="1">
      <c r="B46" s="8" t="s">
        <v>55</v>
      </c>
      <c r="C46" s="69" t="s">
        <v>56</v>
      </c>
      <c r="D46" s="69"/>
      <c r="E46" s="69"/>
      <c r="W46" s="68"/>
    </row>
    <row r="47" spans="1:24" ht="14.25" customHeight="1">
      <c r="B47" s="70" t="s">
        <v>55</v>
      </c>
      <c r="C47" s="71" t="s">
        <v>57</v>
      </c>
      <c r="D47" s="71"/>
      <c r="E47" s="71"/>
      <c r="W47" s="68"/>
    </row>
    <row r="48" spans="1:24" ht="14.25" customHeight="1">
      <c r="B48" s="72" t="s">
        <v>55</v>
      </c>
      <c r="C48" s="73" t="s">
        <v>58</v>
      </c>
      <c r="D48" s="73"/>
      <c r="E48" s="73"/>
      <c r="W48" s="68"/>
    </row>
    <row r="49" spans="1:23" ht="14.25" customHeight="1">
      <c r="B49" s="74" t="s">
        <v>59</v>
      </c>
      <c r="C49" s="75" t="s">
        <v>60</v>
      </c>
      <c r="D49" s="75"/>
      <c r="E49" s="75"/>
      <c r="W49" s="68"/>
    </row>
    <row r="50" spans="1:23" ht="15">
      <c r="W50" s="68"/>
    </row>
    <row r="51" spans="1:23" ht="15">
      <c r="A51" s="59" t="s">
        <v>121</v>
      </c>
      <c r="W51" s="68"/>
    </row>
    <row r="53" spans="1:23" ht="15">
      <c r="B53" s="76" t="s">
        <v>45</v>
      </c>
      <c r="W53" s="68"/>
    </row>
    <row r="54" spans="1:23" ht="15">
      <c r="B54" s="76" t="s">
        <v>46</v>
      </c>
      <c r="W54" s="68"/>
    </row>
    <row r="55" spans="1:23">
      <c r="B55" s="76" t="s">
        <v>47</v>
      </c>
    </row>
    <row r="57" spans="1:23">
      <c r="B57" s="76" t="s">
        <v>48</v>
      </c>
    </row>
    <row r="58" spans="1:23">
      <c r="B58" s="76" t="s">
        <v>49</v>
      </c>
    </row>
    <row r="59" spans="1:23">
      <c r="B59" s="76"/>
    </row>
    <row r="60" spans="1:23" ht="15">
      <c r="A60" s="77" t="s">
        <v>142</v>
      </c>
      <c r="B60" s="78"/>
      <c r="C60" s="78"/>
      <c r="D60" s="78"/>
      <c r="E60" s="78"/>
    </row>
    <row r="61" spans="1:23">
      <c r="A61" s="78"/>
      <c r="B61" s="78"/>
      <c r="C61" s="78"/>
      <c r="D61" s="78"/>
      <c r="E61" s="78"/>
    </row>
    <row r="62" spans="1:23">
      <c r="A62" s="78" t="s">
        <v>143</v>
      </c>
      <c r="C62" s="78"/>
      <c r="D62" s="78"/>
      <c r="E62" s="78"/>
      <c r="F62" s="78"/>
    </row>
    <row r="64" spans="1:23">
      <c r="B64" s="79" t="s">
        <v>132</v>
      </c>
      <c r="C64" s="79" t="s">
        <v>126</v>
      </c>
      <c r="D64" s="79" t="s">
        <v>127</v>
      </c>
      <c r="E64" s="79" t="s">
        <v>137</v>
      </c>
      <c r="F64" s="79" t="s">
        <v>144</v>
      </c>
    </row>
    <row r="65" spans="2:6">
      <c r="B65" s="80">
        <v>120</v>
      </c>
      <c r="C65" s="80">
        <v>800</v>
      </c>
      <c r="D65" s="80">
        <v>800</v>
      </c>
      <c r="E65" s="80">
        <v>800</v>
      </c>
      <c r="F65" s="9">
        <f>C65+D65+E65</f>
        <v>2400</v>
      </c>
    </row>
    <row r="66" spans="2:6">
      <c r="B66" s="81" t="s">
        <v>134</v>
      </c>
      <c r="C66" s="81">
        <f>$B$65+150</f>
        <v>270</v>
      </c>
      <c r="D66" s="81">
        <f>2*($B$65+150)</f>
        <v>540</v>
      </c>
      <c r="E66" s="81">
        <f>$B$65+150</f>
        <v>270</v>
      </c>
      <c r="F66" s="81">
        <f t="shared" ref="F66:F67" si="2">C66+D66+E66</f>
        <v>1080</v>
      </c>
    </row>
    <row r="67" spans="2:6">
      <c r="B67" s="83" t="s">
        <v>135</v>
      </c>
      <c r="C67" s="83">
        <v>1000</v>
      </c>
      <c r="D67" s="83">
        <v>1000</v>
      </c>
      <c r="E67" s="83">
        <v>1000</v>
      </c>
      <c r="F67" s="83">
        <f t="shared" si="2"/>
        <v>3000</v>
      </c>
    </row>
  </sheetData>
  <sheetProtection sheet="1" insertRows="0" deleteRows="0"/>
  <dataConsolidate/>
  <mergeCells count="7">
    <mergeCell ref="P15:R17"/>
    <mergeCell ref="R21:U21"/>
    <mergeCell ref="A21:C21"/>
    <mergeCell ref="I21:K21"/>
    <mergeCell ref="L21:M21"/>
    <mergeCell ref="N21:Q21"/>
    <mergeCell ref="D21:H21"/>
  </mergeCells>
  <conditionalFormatting sqref="A24:V33">
    <cfRule type="expression" dxfId="428" priority="2">
      <formula>OR(A24="")</formula>
    </cfRule>
  </conditionalFormatting>
  <conditionalFormatting sqref="B65">
    <cfRule type="expression" dxfId="427" priority="49">
      <formula>NOT(OR(B65=50,B65=60,B65=80,B65=100,B65=120,B65=133,B65=150,B65=172,B65=200,B65=220,B65=240,B65=250))</formula>
    </cfRule>
  </conditionalFormatting>
  <conditionalFormatting sqref="C24:C33">
    <cfRule type="cellIs" dxfId="426" priority="59" operator="lessThan">
      <formula>0</formula>
    </cfRule>
  </conditionalFormatting>
  <conditionalFormatting sqref="C65">
    <cfRule type="expression" dxfId="425" priority="48">
      <formula>NOT(AND(C65&gt;=B65+150,C65&lt;=1000))</formula>
    </cfRule>
  </conditionalFormatting>
  <conditionalFormatting sqref="D24:D33">
    <cfRule type="expression" dxfId="424" priority="52">
      <formula>NOT(AND(D24&gt;=J24+150,D24&lt;=1000))</formula>
    </cfRule>
  </conditionalFormatting>
  <conditionalFormatting sqref="D65">
    <cfRule type="expression" dxfId="423" priority="47">
      <formula>NOT(AND(D65&gt;=2*(B65+150),D65&lt;=1000))</formula>
    </cfRule>
  </conditionalFormatting>
  <conditionalFormatting sqref="E24:E33">
    <cfRule type="expression" dxfId="422" priority="51">
      <formula>NOT(AND(E24&gt;=2*(J24+150),E24&lt;=1000))</formula>
    </cfRule>
  </conditionalFormatting>
  <conditionalFormatting sqref="E65">
    <cfRule type="expression" dxfId="421" priority="46">
      <formula>NOT(AND(E65&gt;=B65+150,E65&lt;=1000))</formula>
    </cfRule>
  </conditionalFormatting>
  <conditionalFormatting sqref="F24:F33">
    <cfRule type="expression" dxfId="420" priority="50">
      <formula>NOT(AND(F24&gt;=J24+150,F24&lt;=1000))</formula>
    </cfRule>
  </conditionalFormatting>
  <conditionalFormatting sqref="F65">
    <cfRule type="expression" dxfId="419" priority="44">
      <formula>NOT(AND(F65&gt;=4*(B65+150),F65&lt;=3*1000))</formula>
    </cfRule>
  </conditionalFormatting>
  <conditionalFormatting sqref="G24:H33">
    <cfRule type="cellIs" dxfId="418" priority="42" operator="notBetween">
      <formula>90</formula>
      <formula>175</formula>
    </cfRule>
  </conditionalFormatting>
  <conditionalFormatting sqref="I24:I33">
    <cfRule type="expression" dxfId="417" priority="57">
      <formula>NOT(OR(AND(I24&gt;=4*(J24+150),I24&lt;=3*1000,D24&gt;0,E24&gt;0,F24&gt;0),I24=0))</formula>
    </cfRule>
  </conditionalFormatting>
  <conditionalFormatting sqref="J24:J33">
    <cfRule type="expression" dxfId="416" priority="8">
      <formula>AND(OR(D24&gt;0,E24&gt;0,F24&gt;0),J24=0)</formula>
    </cfRule>
    <cfRule type="expression" dxfId="415" priority="35">
      <formula>OR(AND(M24="Power T",OR(J24=220)))</formula>
    </cfRule>
    <cfRule type="expression" dxfId="414" priority="36">
      <formula>OR(AND(M24="Power T",OR(J24=50)),AND(M24="Power S",OR(J24=220,J24=250)),AND(M24="Perform R",OR(J24=50,J24=220,J24=250)),AND(M24="Perform C",OR(J24=220,J24=250)))</formula>
    </cfRule>
    <cfRule type="expression" dxfId="413" priority="37">
      <formula>NOT(OR(J24=50,J24=60,J24=80,J24=100,J24=120,J24=133,J24=150,J24=172,J24=200,J24=220,J24=240,J24=250))</formula>
    </cfRule>
  </conditionalFormatting>
  <conditionalFormatting sqref="K24:K33">
    <cfRule type="cellIs" dxfId="412" priority="56" operator="notBetween">
      <formula>600</formula>
      <formula>1100</formula>
    </cfRule>
  </conditionalFormatting>
  <conditionalFormatting sqref="L24:L33">
    <cfRule type="expression" dxfId="411" priority="7">
      <formula>NOT(OR(L24="FTV HL",L24=""))</formula>
    </cfRule>
  </conditionalFormatting>
  <conditionalFormatting sqref="M24:M33">
    <cfRule type="expression" dxfId="410" priority="31">
      <formula>OR(AND(M24="Power T",OR(J24=220)))</formula>
    </cfRule>
    <cfRule type="expression" dxfId="409" priority="32">
      <formula>OR(AND(M24="Power T",OR(J24=50)),AND(M24="Power S",OR(J24=220,J24=250)),AND(M24="Perform R",OR(J24=50,J24=220,J24=250)),AND(M24="Perform C",OR(J24=220,J24=250)))</formula>
    </cfRule>
    <cfRule type="expression" dxfId="408" priority="33">
      <formula>NOT(OR(M24="Power T",M24="Power S",M24="Perform R",M24="Perform C"))</formula>
    </cfRule>
  </conditionalFormatting>
  <conditionalFormatting sqref="N24:N33">
    <cfRule type="expression" dxfId="407" priority="3">
      <formula>AND(Q24="G",NOT(OR(N24=0.7,N24=0.75,N24=0.8)))</formula>
    </cfRule>
    <cfRule type="expression" dxfId="406" priority="30">
      <formula>OR(AND(O24="HPS 200",NOT(N24=0.55)),AND(NOT(O24="HPS 200"),N24=0.55))</formula>
    </cfRule>
  </conditionalFormatting>
  <conditionalFormatting sqref="O24:O33">
    <cfRule type="expression" dxfId="405" priority="5">
      <formula>OR(AND(O24="HPS 200",NOT(N24=0.55)),AND(NOT(O24="HPS 200"),N24=0.55))</formula>
    </cfRule>
    <cfRule type="expression" dxfId="404" priority="41">
      <formula>NOT(OR(O24="SP 25",O24="SP 25",O24="PVDF 25",O24="PVDF 35",O24="PUR 50",O24="PVCF 150",O24="HPS 200",O24="PRISMA",O24="PRISMA ELEMENTS",O24="Inox 304",O24="Inox 316L",O24="Inox 316"))</formula>
    </cfRule>
  </conditionalFormatting>
  <conditionalFormatting sqref="Q24:Q33">
    <cfRule type="expression" dxfId="403" priority="4">
      <formula>AND(Q24="G",NOT(OR(N24=0.7,N24=0.75,N24=0.8)))</formula>
    </cfRule>
    <cfRule type="expression" dxfId="402" priority="54">
      <formula>NOT(OR(Q24="S",Q24="V",Q24="V2",Q24="G",Q24="M",Q24="M3",Q24="M8"))</formula>
    </cfRule>
  </conditionalFormatting>
  <conditionalFormatting sqref="S24:S33">
    <cfRule type="expression" dxfId="401" priority="39">
      <formula>NOT(OR(S24="SP 25",S24="SP 25",S24="PVDF 25",S24="PVDF 35",S24="PUR 50",S24="PVCF 150",S24="HPS 200",S24="PRISMA",S24="PRISMA ELEMENTS",S24="Inox 304",S24="Inox 316L",S24="Inox 316"))</formula>
    </cfRule>
  </conditionalFormatting>
  <conditionalFormatting sqref="U24:U33">
    <cfRule type="expression" dxfId="400" priority="53">
      <formula>NOT(OR(U24="S",U24="V",U24="V2",U24="G",U24="M2"))</formula>
    </cfRule>
  </conditionalFormatting>
  <conditionalFormatting sqref="X33">
    <cfRule type="expression" dxfId="399" priority="1">
      <formula>OR(X33="")</formula>
    </cfRule>
  </conditionalFormatting>
  <dataValidations count="14">
    <dataValidation type="list" allowBlank="1" sqref="B65 J24:J33" xr:uid="{325C31B4-FA32-4409-8DF5-5B4AF8409B34}">
      <formula1>"50,60,80,100,120,133,150,172,200,220,240,250"</formula1>
    </dataValidation>
    <dataValidation type="whole" errorStyle="information" allowBlank="1" errorTitle="Wrong module" error="Insert module M [mm] (whole number):_x000a_600 mm to 1200 mm_x000a_1000 mm standard module_x000a_1200 mm standard module" sqref="K24:K33" xr:uid="{7BB6E345-223B-4216-94BD-A04E01CD748D}">
      <formula1>600</formula1>
      <formula2>1100</formula2>
    </dataValidation>
    <dataValidation type="list" allowBlank="1" sqref="M24:M33" xr:uid="{AA5847E0-3B9E-4DF1-A08B-9289909B142A}">
      <formula1>"Power T,Power S,Perform R,Perform C"</formula1>
    </dataValidation>
    <dataValidation type="list" allowBlank="1" sqref="Q24:Q33" xr:uid="{B511BC06-EF80-475C-9A8F-A68BA3B855D2}">
      <formula1>"S,V,V2,G,M,M3,M8"</formula1>
    </dataValidation>
    <dataValidation type="list" allowBlank="1" sqref="U24:U33" xr:uid="{83A90D3F-31B0-4515-8A3C-FA7C6E276FCA}">
      <formula1>"S,V,V2,G,M2"</formula1>
    </dataValidation>
    <dataValidation type="custom" allowBlank="1" sqref="I24:I33" xr:uid="{52F96074-21AE-4074-A94A-D0ED257F9C73}">
      <formula1>AND(I24&gt;=4*(J24+150),I24&lt;=3*1000)</formula1>
    </dataValidation>
    <dataValidation type="whole" operator="greaterThanOrEqual" allowBlank="1" sqref="C24:C33" xr:uid="{A449FCEE-11EA-4571-8567-4760C65BC5F0}">
      <formula1>0</formula1>
    </dataValidation>
    <dataValidation type="whole" errorStyle="information" allowBlank="1" errorTitle="wrong" sqref="G24:H33" xr:uid="{6EF01C22-D94C-460E-95EB-63B4EB877B76}">
      <formula1>90</formula1>
      <formula2>175</formula2>
    </dataValidation>
    <dataValidation type="list" allowBlank="1" sqref="O24:O33 S24:S33" xr:uid="{584E8E90-A46F-40BA-8B86-F83861DA33E9}">
      <formula1>"SP 25,SP 25,PVDF 25,PVDF 35,PUR 50,PVCF 150,HPS 200,PRISMA,PRISMA ELEMENTS,Inox 304,Inox 316L,Inox 316"</formula1>
    </dataValidation>
    <dataValidation type="list" allowBlank="1" sqref="L24:L32" xr:uid="{D275840A-65FF-4A6F-A945-C001B8200C04}">
      <formula1>"FTV HL"</formula1>
    </dataValidation>
    <dataValidation type="custom" allowBlank="1" sqref="E24:E33" xr:uid="{443E2E33-FA7A-4A70-AD90-969BFFC796A0}">
      <formula1>AND(E24&gt;=2*(J24+150),E24&lt;=1000)</formula1>
    </dataValidation>
    <dataValidation type="custom" allowBlank="1" showInputMessage="1" showErrorMessage="1" sqref="F24:F33" xr:uid="{39467925-D97B-49FE-AD55-92FAFA5DCCFC}">
      <formula1>AND(F24&gt;=J24+150,F24&lt;=1000)</formula1>
    </dataValidation>
    <dataValidation type="custom" allowBlank="1" sqref="D24:D33" xr:uid="{3B32B2A1-4997-458E-AF2C-4515D6F9324F}">
      <formula1>AND(D24&gt;=J24+150,D24&lt;=1000)</formula1>
    </dataValidation>
    <dataValidation type="list" allowBlank="1" showInputMessage="1" showErrorMessage="1" sqref="X24:X33" xr:uid="{24FF8C7B-0E29-403E-87C1-F5523EBCFB36}">
      <formula1>"Priority A, Priority B, Priority C"</formula1>
    </dataValidation>
  </dataValidations>
  <pageMargins left="0.39370078740157483" right="0.39370078740157483" top="0.39370078740157483" bottom="0.39370078740157483" header="0.31496062992125984" footer="0.31496062992125984"/>
  <pageSetup paperSize="9" scale="45" pageOrder="overThenDown" orientation="landscape" r:id="rId1"/>
  <ignoredErrors>
    <ignoredError sqref="A1:XFD52 A59:XFD1048576 A53:A58 C53:XFD58"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40" id="{00000000-000E-0000-0300-000027000000}">
            <xm:f>COUNTIF(List_Values!$A$2:$A$11,N24)=0</xm:f>
            <x14:dxf>
              <fill>
                <patternFill patternType="solid">
                  <bgColor rgb="FFFFC7CE"/>
                </patternFill>
              </fill>
            </x14:dxf>
          </x14:cfRule>
          <xm:sqref>N24:N33</xm:sqref>
        </x14:conditionalFormatting>
        <x14:conditionalFormatting xmlns:xm="http://schemas.microsoft.com/office/excel/2006/main">
          <x14:cfRule type="expression" priority="38" id="{00000000-000E-0000-0300-000025000000}">
            <xm:f>COUNTIF(List_Values!$B$2:$B$11,R24)=0</xm:f>
            <x14:dxf>
              <fill>
                <patternFill patternType="solid">
                  <bgColor rgb="FFFFC7CE"/>
                </patternFill>
              </fill>
            </x14:dxf>
          </x14:cfRule>
          <xm:sqref>R24:R33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536AB4F1-749F-4B0B-B935-9518FA7EC581}">
          <x14:formula1>
            <xm:f>List_Values!$A$2:$A$9</xm:f>
          </x14:formula1>
          <xm:sqref>N24:N33</xm:sqref>
        </x14:dataValidation>
        <x14:dataValidation type="list" allowBlank="1" xr:uid="{3BC13CFC-3470-4FB2-A333-49A8CE070A53}">
          <x14:formula1>
            <xm:f>List_Values!$B$2:$B$11</xm:f>
          </x14:formula1>
          <xm:sqref>R24:R33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DDBC-8BEF-4436-ACC2-A567F6D37F93}">
  <sheetPr codeName="Sheet5"/>
  <dimension ref="A1:W72"/>
  <sheetViews>
    <sheetView showGridLines="0" zoomScaleNormal="100" zoomScaleSheetLayoutView="70" workbookViewId="0">
      <selection activeCell="D3" sqref="D3"/>
    </sheetView>
  </sheetViews>
  <sheetFormatPr defaultRowHeight="14.25"/>
  <cols>
    <col min="1" max="1" width="17.625" style="58" customWidth="1"/>
    <col min="2" max="2" width="14.625" style="58" customWidth="1"/>
    <col min="3" max="10" width="10.625" style="58" customWidth="1"/>
    <col min="11" max="11" width="12" style="58" customWidth="1"/>
    <col min="12" max="12" width="11.375" style="58" customWidth="1"/>
    <col min="13" max="13" width="10.625" style="58" customWidth="1"/>
    <col min="14" max="15" width="12.625" style="58" customWidth="1"/>
    <col min="16" max="17" width="10.625" style="58" customWidth="1"/>
    <col min="18" max="19" width="12.625" style="58" customWidth="1"/>
    <col min="20" max="20" width="10.625" style="58" customWidth="1"/>
    <col min="21" max="21" width="24.625" style="58" customWidth="1"/>
    <col min="22" max="22" width="10.625" style="58" customWidth="1"/>
    <col min="23" max="16384" width="9" style="58"/>
  </cols>
  <sheetData>
    <row r="1" spans="1:18" s="43" customFormat="1" ht="15.75">
      <c r="B1" s="44"/>
      <c r="C1" s="45" t="s">
        <v>66</v>
      </c>
    </row>
    <row r="2" spans="1:18" s="43" customFormat="1" ht="26.25">
      <c r="C2" s="47" t="s">
        <v>145</v>
      </c>
    </row>
    <row r="3" spans="1:18" s="43" customFormat="1" ht="15.75">
      <c r="C3" s="48" t="s">
        <v>1</v>
      </c>
      <c r="D3" s="49" t="str" cm="1">
        <f t="array" ref="D3">LOOKUP(2,1/(Updates!A:A&lt;&gt;""),Updates!A:A)</f>
        <v>1.4</v>
      </c>
      <c r="E3" s="30" t="s">
        <v>2</v>
      </c>
      <c r="M3" s="46"/>
    </row>
    <row r="4" spans="1:18" s="43" customFormat="1"/>
    <row r="5" spans="1:18" ht="15">
      <c r="A5" s="84" t="s">
        <v>68</v>
      </c>
      <c r="B5" s="31" t="str">
        <f>IF('FTV HL Fassadenpaneel'!B5=0,"",'FTV HL Fassadenpaneel'!B5)</f>
        <v/>
      </c>
      <c r="C5" s="32"/>
    </row>
    <row r="6" spans="1:18" ht="15">
      <c r="A6" s="84" t="s">
        <v>70</v>
      </c>
      <c r="B6" s="31" t="str">
        <f>IF('FTV HL Fassadenpaneel'!B6=0,"",'FTV HL Fassadenpaneel'!B6)</f>
        <v/>
      </c>
      <c r="C6" s="32"/>
    </row>
    <row r="7" spans="1:18" ht="15">
      <c r="A7" s="84" t="s">
        <v>71</v>
      </c>
      <c r="B7" s="31" t="str">
        <f>IF('FTV HL Fassadenpaneel'!B7=0,"",'FTV HL Fassadenpaneel'!B7)</f>
        <v/>
      </c>
      <c r="C7" s="32"/>
    </row>
    <row r="8" spans="1:18" ht="15">
      <c r="A8" s="84" t="s">
        <v>72</v>
      </c>
      <c r="B8" s="31" t="str">
        <f>IF('FTV HL Fassadenpaneel'!B8=0,"",'FTV HL Fassadenpaneel'!B8)</f>
        <v/>
      </c>
      <c r="C8" s="32"/>
    </row>
    <row r="9" spans="1:18" ht="15">
      <c r="A9" s="84" t="s">
        <v>73</v>
      </c>
      <c r="B9" s="31" t="str">
        <f>IF('FTV HL Fassadenpaneel'!B9=0,"",'FTV HL Fassadenpaneel'!B9)</f>
        <v/>
      </c>
      <c r="C9" s="32"/>
    </row>
    <row r="12" spans="1:18" ht="15">
      <c r="A12" s="84" t="s">
        <v>74</v>
      </c>
      <c r="B12" s="31" t="str">
        <f>IF('FTV HL Fassadenpaneel'!B12=0,"",'FTV HL Fassadenpaneel'!B12)</f>
        <v/>
      </c>
      <c r="C12" s="85"/>
    </row>
    <row r="13" spans="1:18" ht="15">
      <c r="A13" s="84" t="s">
        <v>75</v>
      </c>
      <c r="B13" s="31" t="str">
        <f>IF('FTV HL Fassadenpaneel'!B13=0,"",'FTV HL Fassadenpaneel'!B13)</f>
        <v/>
      </c>
      <c r="C13" s="85"/>
      <c r="M13" s="63"/>
      <c r="Q13" s="63"/>
    </row>
    <row r="14" spans="1:18" ht="15">
      <c r="A14" s="84" t="s">
        <v>76</v>
      </c>
      <c r="B14" s="31" t="str">
        <f>IF('FTV HL Fassadenpaneel'!B14=0,"",'FTV HL Fassadenpaneel'!B14)</f>
        <v/>
      </c>
      <c r="C14" s="85"/>
    </row>
    <row r="15" spans="1:18" ht="14.25" customHeight="1">
      <c r="P15" s="133" t="s">
        <v>124</v>
      </c>
      <c r="Q15" s="133"/>
      <c r="R15" s="133"/>
    </row>
    <row r="16" spans="1:18" ht="14.25" customHeight="1">
      <c r="P16" s="133"/>
      <c r="Q16" s="133"/>
      <c r="R16" s="133"/>
    </row>
    <row r="17" spans="1:23" ht="15">
      <c r="A17" s="84" t="s">
        <v>79</v>
      </c>
      <c r="B17" s="31" t="str">
        <f>IF('FTV HL Fassadenpaneel'!B17=0,"",'FTV HL Fassadenpaneel'!B17)</f>
        <v/>
      </c>
      <c r="C17" s="85"/>
      <c r="P17" s="133"/>
      <c r="Q17" s="133"/>
      <c r="R17" s="133"/>
    </row>
    <row r="18" spans="1:23">
      <c r="P18" s="114"/>
      <c r="Q18" s="114"/>
      <c r="R18" s="114"/>
    </row>
    <row r="19" spans="1:23">
      <c r="P19" s="114"/>
      <c r="Q19" s="114"/>
      <c r="R19" s="114"/>
    </row>
    <row r="21" spans="1:23" s="43" customFormat="1" ht="15.75" customHeight="1">
      <c r="A21" s="135" t="s">
        <v>81</v>
      </c>
      <c r="B21" s="135"/>
      <c r="C21" s="135"/>
      <c r="D21" s="135" t="s">
        <v>125</v>
      </c>
      <c r="E21" s="135"/>
      <c r="F21" s="135"/>
      <c r="G21" s="135"/>
      <c r="H21" s="135" t="s">
        <v>82</v>
      </c>
      <c r="I21" s="135"/>
      <c r="J21" s="135"/>
      <c r="K21" s="135" t="s">
        <v>29</v>
      </c>
      <c r="L21" s="135"/>
      <c r="M21" s="136" t="s">
        <v>83</v>
      </c>
      <c r="N21" s="137"/>
      <c r="O21" s="137"/>
      <c r="P21" s="138"/>
      <c r="Q21" s="136" t="s">
        <v>84</v>
      </c>
      <c r="R21" s="137"/>
      <c r="S21" s="137"/>
      <c r="T21" s="138"/>
      <c r="U21" s="42" t="s">
        <v>85</v>
      </c>
      <c r="V21" s="42" t="s">
        <v>86</v>
      </c>
      <c r="W21" s="103" t="s">
        <v>87</v>
      </c>
    </row>
    <row r="22" spans="1:23" ht="3" customHeight="1">
      <c r="A22" s="19"/>
      <c r="B22" s="19"/>
      <c r="C22" s="19"/>
      <c r="D22" s="19"/>
      <c r="E22" s="19"/>
      <c r="F22" s="19"/>
      <c r="G22" s="19"/>
      <c r="H22" s="19"/>
      <c r="I22" s="19"/>
      <c r="J22" s="19"/>
      <c r="K22" s="19"/>
      <c r="L22" s="19"/>
      <c r="M22" s="19"/>
      <c r="N22" s="19"/>
      <c r="O22" s="19"/>
      <c r="P22" s="19"/>
      <c r="Q22" s="19"/>
      <c r="R22" s="19"/>
      <c r="S22" s="19"/>
      <c r="T22" s="19"/>
      <c r="U22" s="19"/>
      <c r="V22" s="19"/>
      <c r="W22" s="102"/>
    </row>
    <row r="23" spans="1:23" s="43" customFormat="1" ht="45">
      <c r="A23" s="86" t="s">
        <v>88</v>
      </c>
      <c r="B23" s="87" t="s">
        <v>89</v>
      </c>
      <c r="C23" s="87" t="s">
        <v>90</v>
      </c>
      <c r="D23" s="87" t="s">
        <v>126</v>
      </c>
      <c r="E23" s="87" t="s">
        <v>127</v>
      </c>
      <c r="F23" s="87" t="s">
        <v>146</v>
      </c>
      <c r="G23" s="87" t="s">
        <v>128</v>
      </c>
      <c r="H23" s="87" t="s">
        <v>91</v>
      </c>
      <c r="I23" s="87" t="s">
        <v>92</v>
      </c>
      <c r="J23" s="87" t="s">
        <v>93</v>
      </c>
      <c r="K23" s="87" t="s">
        <v>29</v>
      </c>
      <c r="L23" s="87" t="s">
        <v>28</v>
      </c>
      <c r="M23" s="87" t="s">
        <v>94</v>
      </c>
      <c r="N23" s="87" t="s">
        <v>95</v>
      </c>
      <c r="O23" s="87" t="s">
        <v>96</v>
      </c>
      <c r="P23" s="87" t="s">
        <v>97</v>
      </c>
      <c r="Q23" s="87" t="s">
        <v>98</v>
      </c>
      <c r="R23" s="87" t="s">
        <v>99</v>
      </c>
      <c r="S23" s="87" t="s">
        <v>100</v>
      </c>
      <c r="T23" s="87" t="s">
        <v>101</v>
      </c>
      <c r="U23" s="87" t="s">
        <v>85</v>
      </c>
      <c r="V23" s="88" t="s">
        <v>102</v>
      </c>
      <c r="W23" s="87" t="s">
        <v>87</v>
      </c>
    </row>
    <row r="24" spans="1:23">
      <c r="A24" s="33"/>
      <c r="B24" s="5"/>
      <c r="C24" s="5"/>
      <c r="D24" s="6"/>
      <c r="E24" s="6"/>
      <c r="F24" s="9">
        <f>D24+E24</f>
        <v>0</v>
      </c>
      <c r="G24" s="6"/>
      <c r="H24" s="6"/>
      <c r="I24" s="5"/>
      <c r="J24" s="7"/>
      <c r="K24" s="5" t="s">
        <v>103</v>
      </c>
      <c r="L24" s="5"/>
      <c r="M24" s="13"/>
      <c r="N24" s="5"/>
      <c r="O24" s="5"/>
      <c r="P24" s="5"/>
      <c r="Q24" s="13"/>
      <c r="R24" s="5"/>
      <c r="S24" s="5"/>
      <c r="T24" s="5"/>
      <c r="U24" s="8"/>
      <c r="V24" s="34">
        <f t="shared" ref="V24:V33" si="0">C24*H24/1000*J24/1000</f>
        <v>0</v>
      </c>
      <c r="W24" s="104"/>
    </row>
    <row r="25" spans="1:23">
      <c r="A25" s="33"/>
      <c r="B25" s="5"/>
      <c r="C25" s="5"/>
      <c r="D25" s="6"/>
      <c r="E25" s="6"/>
      <c r="F25" s="9">
        <f t="shared" ref="F25:F27" si="1">D25+E25</f>
        <v>0</v>
      </c>
      <c r="G25" s="6"/>
      <c r="H25" s="6"/>
      <c r="I25" s="5"/>
      <c r="J25" s="7"/>
      <c r="K25" s="5" t="s">
        <v>103</v>
      </c>
      <c r="L25" s="5"/>
      <c r="M25" s="14"/>
      <c r="N25" s="5"/>
      <c r="O25" s="5"/>
      <c r="P25" s="5"/>
      <c r="Q25" s="14"/>
      <c r="R25" s="5"/>
      <c r="S25" s="5"/>
      <c r="T25" s="5"/>
      <c r="U25" s="8"/>
      <c r="V25" s="34">
        <f t="shared" si="0"/>
        <v>0</v>
      </c>
      <c r="W25" s="104"/>
    </row>
    <row r="26" spans="1:23">
      <c r="A26" s="33"/>
      <c r="B26" s="5"/>
      <c r="C26" s="5"/>
      <c r="D26" s="6"/>
      <c r="E26" s="6"/>
      <c r="F26" s="9">
        <f t="shared" si="1"/>
        <v>0</v>
      </c>
      <c r="G26" s="6"/>
      <c r="H26" s="6"/>
      <c r="I26" s="5"/>
      <c r="J26" s="7"/>
      <c r="K26" s="5" t="s">
        <v>103</v>
      </c>
      <c r="L26" s="5"/>
      <c r="M26" s="14"/>
      <c r="N26" s="5"/>
      <c r="O26" s="5"/>
      <c r="P26" s="5"/>
      <c r="Q26" s="14"/>
      <c r="R26" s="5"/>
      <c r="S26" s="5"/>
      <c r="T26" s="5"/>
      <c r="U26" s="8"/>
      <c r="V26" s="34">
        <f t="shared" si="0"/>
        <v>0</v>
      </c>
      <c r="W26" s="104"/>
    </row>
    <row r="27" spans="1:23">
      <c r="A27" s="33"/>
      <c r="B27" s="5"/>
      <c r="C27" s="5"/>
      <c r="D27" s="6"/>
      <c r="E27" s="6"/>
      <c r="F27" s="9">
        <f t="shared" si="1"/>
        <v>0</v>
      </c>
      <c r="G27" s="6"/>
      <c r="H27" s="6"/>
      <c r="I27" s="5"/>
      <c r="J27" s="7"/>
      <c r="K27" s="5" t="s">
        <v>103</v>
      </c>
      <c r="L27" s="5"/>
      <c r="M27" s="14"/>
      <c r="N27" s="5"/>
      <c r="O27" s="5"/>
      <c r="P27" s="5"/>
      <c r="Q27" s="14"/>
      <c r="R27" s="5"/>
      <c r="S27" s="5"/>
      <c r="T27" s="5"/>
      <c r="U27" s="8"/>
      <c r="V27" s="34">
        <f t="shared" si="0"/>
        <v>0</v>
      </c>
      <c r="W27" s="104"/>
    </row>
    <row r="28" spans="1:23">
      <c r="A28" s="33"/>
      <c r="B28" s="5"/>
      <c r="C28" s="5"/>
      <c r="D28" s="6"/>
      <c r="E28" s="6"/>
      <c r="F28" s="9">
        <f t="shared" ref="F28:F32" si="2">D28+E28</f>
        <v>0</v>
      </c>
      <c r="G28" s="6"/>
      <c r="H28" s="6"/>
      <c r="I28" s="5"/>
      <c r="J28" s="7"/>
      <c r="K28" s="5" t="s">
        <v>103</v>
      </c>
      <c r="L28" s="5"/>
      <c r="M28" s="13"/>
      <c r="N28" s="5"/>
      <c r="O28" s="5"/>
      <c r="P28" s="5"/>
      <c r="Q28" s="13"/>
      <c r="R28" s="5"/>
      <c r="S28" s="5"/>
      <c r="T28" s="5"/>
      <c r="U28" s="8"/>
      <c r="V28" s="34">
        <f t="shared" si="0"/>
        <v>0</v>
      </c>
      <c r="W28" s="104"/>
    </row>
    <row r="29" spans="1:23">
      <c r="A29" s="33"/>
      <c r="B29" s="5"/>
      <c r="C29" s="5"/>
      <c r="D29" s="6"/>
      <c r="E29" s="6"/>
      <c r="F29" s="9">
        <f t="shared" si="2"/>
        <v>0</v>
      </c>
      <c r="G29" s="6"/>
      <c r="H29" s="6"/>
      <c r="I29" s="5"/>
      <c r="J29" s="7"/>
      <c r="K29" s="5" t="s">
        <v>103</v>
      </c>
      <c r="L29" s="5"/>
      <c r="M29" s="13"/>
      <c r="N29" s="5"/>
      <c r="O29" s="5"/>
      <c r="P29" s="5"/>
      <c r="Q29" s="13"/>
      <c r="R29" s="5"/>
      <c r="S29" s="5"/>
      <c r="T29" s="5"/>
      <c r="U29" s="8"/>
      <c r="V29" s="34">
        <f t="shared" si="0"/>
        <v>0</v>
      </c>
      <c r="W29" s="104"/>
    </row>
    <row r="30" spans="1:23">
      <c r="A30" s="33"/>
      <c r="B30" s="5"/>
      <c r="C30" s="5"/>
      <c r="D30" s="6"/>
      <c r="E30" s="6"/>
      <c r="F30" s="9">
        <f t="shared" si="2"/>
        <v>0</v>
      </c>
      <c r="G30" s="6"/>
      <c r="H30" s="6"/>
      <c r="I30" s="5"/>
      <c r="J30" s="7"/>
      <c r="K30" s="5" t="s">
        <v>103</v>
      </c>
      <c r="L30" s="5"/>
      <c r="M30" s="13"/>
      <c r="N30" s="5"/>
      <c r="O30" s="5"/>
      <c r="P30" s="5"/>
      <c r="Q30" s="13"/>
      <c r="R30" s="5"/>
      <c r="S30" s="5"/>
      <c r="T30" s="5"/>
      <c r="U30" s="8"/>
      <c r="V30" s="34">
        <f t="shared" si="0"/>
        <v>0</v>
      </c>
      <c r="W30" s="104"/>
    </row>
    <row r="31" spans="1:23">
      <c r="A31" s="33"/>
      <c r="B31" s="5"/>
      <c r="C31" s="5"/>
      <c r="D31" s="6"/>
      <c r="E31" s="6"/>
      <c r="F31" s="9">
        <f t="shared" si="2"/>
        <v>0</v>
      </c>
      <c r="G31" s="6"/>
      <c r="H31" s="6"/>
      <c r="I31" s="5"/>
      <c r="J31" s="7"/>
      <c r="K31" s="5" t="s">
        <v>103</v>
      </c>
      <c r="L31" s="5"/>
      <c r="M31" s="13"/>
      <c r="N31" s="5"/>
      <c r="O31" s="5"/>
      <c r="P31" s="5"/>
      <c r="Q31" s="13"/>
      <c r="R31" s="5"/>
      <c r="S31" s="5"/>
      <c r="T31" s="5"/>
      <c r="U31" s="8"/>
      <c r="V31" s="34">
        <f t="shared" si="0"/>
        <v>0</v>
      </c>
      <c r="W31" s="104"/>
    </row>
    <row r="32" spans="1:23">
      <c r="A32" s="33"/>
      <c r="B32" s="5"/>
      <c r="C32" s="5"/>
      <c r="D32" s="6"/>
      <c r="E32" s="6"/>
      <c r="F32" s="9">
        <f t="shared" si="2"/>
        <v>0</v>
      </c>
      <c r="G32" s="6"/>
      <c r="H32" s="6"/>
      <c r="I32" s="5"/>
      <c r="J32" s="7"/>
      <c r="K32" s="5" t="s">
        <v>103</v>
      </c>
      <c r="L32" s="5"/>
      <c r="M32" s="13"/>
      <c r="N32" s="5"/>
      <c r="O32" s="5"/>
      <c r="P32" s="5"/>
      <c r="Q32" s="13"/>
      <c r="R32" s="5"/>
      <c r="S32" s="5"/>
      <c r="T32" s="5"/>
      <c r="U32" s="8"/>
      <c r="V32" s="34">
        <f t="shared" si="0"/>
        <v>0</v>
      </c>
      <c r="W32" s="104"/>
    </row>
    <row r="33" spans="1:23">
      <c r="A33" s="35" t="s">
        <v>104</v>
      </c>
      <c r="B33" s="36" t="s">
        <v>105</v>
      </c>
      <c r="C33" s="36">
        <v>0</v>
      </c>
      <c r="D33" s="37">
        <v>400</v>
      </c>
      <c r="E33" s="37">
        <v>400</v>
      </c>
      <c r="F33" s="50">
        <f>D33+E33</f>
        <v>800</v>
      </c>
      <c r="G33" s="37">
        <v>90</v>
      </c>
      <c r="H33" s="37">
        <v>5000</v>
      </c>
      <c r="I33" s="36">
        <v>150</v>
      </c>
      <c r="J33" s="38">
        <v>1000</v>
      </c>
      <c r="K33" s="36" t="s">
        <v>103</v>
      </c>
      <c r="L33" s="36" t="s">
        <v>106</v>
      </c>
      <c r="M33" s="51">
        <v>0.6</v>
      </c>
      <c r="N33" s="36" t="s">
        <v>107</v>
      </c>
      <c r="O33" s="36" t="s">
        <v>108</v>
      </c>
      <c r="P33" s="36" t="s">
        <v>24</v>
      </c>
      <c r="Q33" s="51">
        <v>0.5</v>
      </c>
      <c r="R33" s="36" t="s">
        <v>107</v>
      </c>
      <c r="S33" s="36" t="s">
        <v>108</v>
      </c>
      <c r="T33" s="36" t="s">
        <v>25</v>
      </c>
      <c r="U33" s="40" t="s">
        <v>109</v>
      </c>
      <c r="V33" s="41">
        <f t="shared" si="0"/>
        <v>0</v>
      </c>
      <c r="W33" s="40" t="s">
        <v>110</v>
      </c>
    </row>
    <row r="34" spans="1:23">
      <c r="A34" s="52"/>
      <c r="B34" s="53"/>
      <c r="C34" s="53"/>
      <c r="D34" s="54"/>
      <c r="E34" s="54"/>
      <c r="F34" s="55"/>
      <c r="G34" s="54"/>
      <c r="H34" s="54"/>
      <c r="I34" s="53"/>
      <c r="J34" s="53"/>
      <c r="K34" s="53"/>
      <c r="L34" s="53"/>
      <c r="M34" s="53"/>
      <c r="N34" s="53"/>
      <c r="O34" s="53"/>
      <c r="P34" s="53"/>
      <c r="Q34" s="53"/>
      <c r="R34" s="53"/>
      <c r="S34" s="53"/>
      <c r="T34" s="53"/>
      <c r="U34" s="57" t="s">
        <v>111</v>
      </c>
      <c r="V34" s="56">
        <f>SUBTOTAL(109,Table4[Gesamt
Q×L×M '[m2']])</f>
        <v>0</v>
      </c>
      <c r="W34" s="53"/>
    </row>
    <row r="35" spans="1:23">
      <c r="A35" s="63"/>
      <c r="C35" s="64"/>
      <c r="U35" s="65"/>
      <c r="V35" s="66"/>
    </row>
    <row r="36" spans="1:23">
      <c r="U36" s="65"/>
      <c r="V36" s="66"/>
    </row>
    <row r="37" spans="1:23">
      <c r="U37" s="65"/>
      <c r="V37" s="66"/>
    </row>
    <row r="38" spans="1:23" ht="15">
      <c r="A38" s="59" t="s">
        <v>50</v>
      </c>
      <c r="V38" s="68"/>
    </row>
    <row r="39" spans="1:23" ht="14.25" customHeight="1"/>
    <row r="40" spans="1:23" ht="14.25" customHeight="1">
      <c r="A40" s="58" t="s">
        <v>119</v>
      </c>
      <c r="V40" s="68"/>
    </row>
    <row r="41" spans="1:23" ht="14.25" customHeight="1">
      <c r="V41" s="68"/>
    </row>
    <row r="42" spans="1:23" ht="14.25" customHeight="1">
      <c r="A42" s="58" t="s">
        <v>62</v>
      </c>
      <c r="V42" s="68"/>
    </row>
    <row r="43" spans="1:23" ht="14.25" customHeight="1">
      <c r="A43" s="58" t="s">
        <v>120</v>
      </c>
      <c r="V43" s="68"/>
    </row>
    <row r="44" spans="1:23" ht="14.25" customHeight="1">
      <c r="V44" s="68"/>
    </row>
    <row r="45" spans="1:23" ht="14.25" customHeight="1">
      <c r="B45" s="61" t="s">
        <v>53</v>
      </c>
      <c r="C45" s="58" t="s">
        <v>54</v>
      </c>
      <c r="V45" s="68"/>
    </row>
    <row r="46" spans="1:23" ht="14.25" customHeight="1">
      <c r="B46" s="8" t="s">
        <v>55</v>
      </c>
      <c r="C46" s="69" t="s">
        <v>56</v>
      </c>
      <c r="D46" s="69"/>
      <c r="E46" s="69"/>
      <c r="V46" s="68"/>
    </row>
    <row r="47" spans="1:23" ht="14.25" customHeight="1">
      <c r="B47" s="70" t="s">
        <v>55</v>
      </c>
      <c r="C47" s="71" t="s">
        <v>57</v>
      </c>
      <c r="D47" s="71"/>
      <c r="E47" s="71"/>
      <c r="V47" s="68"/>
    </row>
    <row r="48" spans="1:23" ht="14.25" customHeight="1">
      <c r="B48" s="72" t="s">
        <v>55</v>
      </c>
      <c r="C48" s="73" t="s">
        <v>58</v>
      </c>
      <c r="D48" s="73"/>
      <c r="E48" s="73"/>
      <c r="V48" s="68"/>
    </row>
    <row r="49" spans="1:22" ht="14.25" customHeight="1">
      <c r="B49" s="74" t="s">
        <v>59</v>
      </c>
      <c r="C49" s="75" t="s">
        <v>60</v>
      </c>
      <c r="D49" s="75"/>
      <c r="E49" s="75"/>
      <c r="V49" s="68"/>
    </row>
    <row r="50" spans="1:22" ht="15">
      <c r="V50" s="68"/>
    </row>
    <row r="51" spans="1:22" ht="15">
      <c r="A51" s="59" t="s">
        <v>121</v>
      </c>
      <c r="V51" s="68"/>
    </row>
    <row r="53" spans="1:22" ht="15">
      <c r="B53" s="76" t="s">
        <v>45</v>
      </c>
      <c r="V53" s="68"/>
    </row>
    <row r="54" spans="1:22">
      <c r="B54" s="76" t="s">
        <v>46</v>
      </c>
    </row>
    <row r="55" spans="1:22">
      <c r="B55" s="76" t="s">
        <v>47</v>
      </c>
    </row>
    <row r="57" spans="1:22">
      <c r="B57" s="76" t="s">
        <v>48</v>
      </c>
    </row>
    <row r="58" spans="1:22">
      <c r="B58" s="76" t="s">
        <v>49</v>
      </c>
    </row>
    <row r="59" spans="1:22">
      <c r="B59" s="76"/>
    </row>
    <row r="60" spans="1:22" ht="15">
      <c r="A60" s="77" t="s">
        <v>147</v>
      </c>
      <c r="B60" s="78"/>
      <c r="C60" s="78"/>
      <c r="D60" s="78"/>
      <c r="E60" s="78"/>
    </row>
    <row r="61" spans="1:22">
      <c r="A61" s="78"/>
      <c r="B61" s="78"/>
      <c r="C61" s="78"/>
      <c r="D61" s="78"/>
      <c r="E61" s="78"/>
    </row>
    <row r="62" spans="1:22">
      <c r="A62" s="78" t="s">
        <v>148</v>
      </c>
      <c r="C62" s="78"/>
      <c r="D62" s="78"/>
      <c r="E62" s="78"/>
      <c r="F62" s="78"/>
    </row>
    <row r="64" spans="1:22">
      <c r="B64" s="79" t="s">
        <v>132</v>
      </c>
      <c r="C64" s="79" t="s">
        <v>126</v>
      </c>
      <c r="D64" s="79" t="s">
        <v>127</v>
      </c>
      <c r="E64" s="79" t="s">
        <v>133</v>
      </c>
      <c r="F64" s="79" t="s">
        <v>149</v>
      </c>
    </row>
    <row r="65" spans="2:6">
      <c r="B65" s="80">
        <v>150</v>
      </c>
      <c r="C65" s="80">
        <v>400</v>
      </c>
      <c r="D65" s="80">
        <v>400</v>
      </c>
      <c r="E65" s="9">
        <f>C65+D65</f>
        <v>800</v>
      </c>
      <c r="F65" s="80">
        <v>1000</v>
      </c>
    </row>
    <row r="66" spans="2:6">
      <c r="B66" s="81" t="s">
        <v>134</v>
      </c>
      <c r="C66" s="81">
        <f>$B$65+150</f>
        <v>300</v>
      </c>
      <c r="D66" s="81">
        <f>$B$65+150</f>
        <v>300</v>
      </c>
      <c r="E66" s="81">
        <f>C66+D66</f>
        <v>600</v>
      </c>
    </row>
    <row r="67" spans="2:6">
      <c r="B67" s="81" t="s">
        <v>135</v>
      </c>
      <c r="C67" s="81">
        <f>E67-C66</f>
        <v>640</v>
      </c>
      <c r="D67" s="81">
        <f>E67-D66</f>
        <v>640</v>
      </c>
      <c r="E67" s="81">
        <f>$F$65-F67</f>
        <v>940</v>
      </c>
      <c r="F67" s="64">
        <v>60</v>
      </c>
    </row>
    <row r="68" spans="2:6">
      <c r="B68" s="81"/>
      <c r="C68" s="81"/>
      <c r="D68" s="81"/>
      <c r="E68" s="81"/>
    </row>
    <row r="69" spans="2:6">
      <c r="C69" s="82">
        <f>C66</f>
        <v>300</v>
      </c>
      <c r="D69" s="82">
        <f>D66</f>
        <v>300</v>
      </c>
      <c r="E69" s="82">
        <f>C69+D69</f>
        <v>600</v>
      </c>
    </row>
    <row r="70" spans="2:6">
      <c r="C70" s="82">
        <f>C66</f>
        <v>300</v>
      </c>
      <c r="D70" s="82">
        <f>D67</f>
        <v>640</v>
      </c>
      <c r="E70" s="82">
        <f>C70+D70</f>
        <v>940</v>
      </c>
    </row>
    <row r="71" spans="2:6">
      <c r="C71" s="82">
        <f>C67</f>
        <v>640</v>
      </c>
      <c r="D71" s="82">
        <f>D66</f>
        <v>300</v>
      </c>
      <c r="E71" s="82">
        <f>C71+D71</f>
        <v>940</v>
      </c>
    </row>
    <row r="72" spans="2:6">
      <c r="C72" s="82">
        <f>C66</f>
        <v>300</v>
      </c>
      <c r="D72" s="82">
        <f>D66</f>
        <v>300</v>
      </c>
      <c r="E72" s="82">
        <f>C72+D72</f>
        <v>600</v>
      </c>
    </row>
  </sheetData>
  <sheetProtection sheet="1" insertRows="0" deleteRows="0"/>
  <dataConsolidate/>
  <mergeCells count="7">
    <mergeCell ref="P15:R17"/>
    <mergeCell ref="Q21:T21"/>
    <mergeCell ref="A21:C21"/>
    <mergeCell ref="H21:J21"/>
    <mergeCell ref="K21:L21"/>
    <mergeCell ref="M21:P21"/>
    <mergeCell ref="D21:G21"/>
  </mergeCells>
  <conditionalFormatting sqref="A24:U33">
    <cfRule type="expression" dxfId="343" priority="2">
      <formula>OR(A24="")</formula>
    </cfRule>
  </conditionalFormatting>
  <conditionalFormatting sqref="B65">
    <cfRule type="expression" dxfId="342" priority="31">
      <formula>NOT(OR(B65=50,B65=60,B65=80,B65=100,B65=120,B65=133,B65=150))</formula>
    </cfRule>
  </conditionalFormatting>
  <conditionalFormatting sqref="C24:C33">
    <cfRule type="cellIs" dxfId="341" priority="25" operator="lessThan">
      <formula>0</formula>
    </cfRule>
  </conditionalFormatting>
  <conditionalFormatting sqref="C65">
    <cfRule type="expression" dxfId="340" priority="30">
      <formula>NOT(AND(C65&gt;=B65+150,C65&lt;=F65-60-B65-150,E65&lt;=F65-60))</formula>
    </cfRule>
  </conditionalFormatting>
  <conditionalFormatting sqref="D24:D33">
    <cfRule type="expression" dxfId="339" priority="33">
      <formula>NOT(AND(D24&gt;=I24+150,D24&lt;=J24-60-I24-150,F24&lt;=J24-60,I24&gt;0,J24&gt;0))</formula>
    </cfRule>
  </conditionalFormatting>
  <conditionalFormatting sqref="D65">
    <cfRule type="expression" dxfId="338" priority="29">
      <formula>NOT(AND(D65&gt;=B65+150,D65&lt;=F65-60-B65-150,E65&lt;=F65-60))</formula>
    </cfRule>
  </conditionalFormatting>
  <conditionalFormatting sqref="E24:E33">
    <cfRule type="expression" dxfId="337" priority="32">
      <formula>NOT(AND(E24&gt;=I24+150,E24&lt;=J24-60-I24-150,F24&lt;=J24-60,I24&gt;0,J24&gt;0))</formula>
    </cfRule>
  </conditionalFormatting>
  <conditionalFormatting sqref="E65">
    <cfRule type="expression" dxfId="336" priority="28">
      <formula>NOT(AND(E65&gt;=2*(B65+150),E65&lt;=F65-60))</formula>
    </cfRule>
  </conditionalFormatting>
  <conditionalFormatting sqref="F24:F33">
    <cfRule type="expression" dxfId="335" priority="26">
      <formula>NOT(OR(AND(F24&gt;=2*(I24+150),F24&lt;=J24-60,D24&gt;0,E24&gt;0),F24=0))</formula>
    </cfRule>
  </conditionalFormatting>
  <conditionalFormatting sqref="F65">
    <cfRule type="cellIs" dxfId="334" priority="27" operator="notBetween">
      <formula>600</formula>
      <formula>1100</formula>
    </cfRule>
  </conditionalFormatting>
  <conditionalFormatting sqref="G24:G33">
    <cfRule type="cellIs" dxfId="333" priority="24" operator="notBetween">
      <formula>80</formula>
      <formula>175</formula>
    </cfRule>
  </conditionalFormatting>
  <conditionalFormatting sqref="H24:H33">
    <cfRule type="cellIs" dxfId="332" priority="23" operator="notBetween">
      <formula>2000</formula>
      <formula>8000</formula>
    </cfRule>
    <cfRule type="cellIs" dxfId="331" priority="22" operator="lessThan">
      <formula>2000</formula>
    </cfRule>
  </conditionalFormatting>
  <conditionalFormatting sqref="I24:I33">
    <cfRule type="expression" dxfId="330" priority="7">
      <formula>AND(OR(D24&gt;0,E24&gt;0),I24=0)</formula>
    </cfRule>
    <cfRule type="expression" dxfId="329" priority="15">
      <formula>OR(AND(L24="Power T",OR(I24=220)))</formula>
    </cfRule>
    <cfRule type="expression" dxfId="328" priority="16">
      <formula>OR(AND(L24="Power T",OR(I24=50)),AND(L24="Power S",OR(I24=220,I24=250)),AND(L24="Perform R",OR(I24=50,I24=220,I24=250)),AND(L24="Perform C",OR(I24=220,I24=250)))</formula>
    </cfRule>
    <cfRule type="expression" dxfId="327" priority="17">
      <formula>NOT(OR(I24=50,I24=60,I24=80,I24=100,I24=120,I24=133,I24=150,I24=172,I24=200,I24=220,I24=240,I24=250))</formula>
    </cfRule>
  </conditionalFormatting>
  <conditionalFormatting sqref="J24:J33">
    <cfRule type="cellIs" dxfId="326" priority="37" operator="notBetween">
      <formula>600</formula>
      <formula>1100</formula>
    </cfRule>
    <cfRule type="expression" dxfId="325" priority="8">
      <formula>AND(OR(D24&gt;0,E24&gt;0),J24=0)</formula>
    </cfRule>
  </conditionalFormatting>
  <conditionalFormatting sqref="K24:K33">
    <cfRule type="expression" dxfId="324" priority="13">
      <formula>NOT(OR(K24="FTV HL",K24=""))</formula>
    </cfRule>
  </conditionalFormatting>
  <conditionalFormatting sqref="L24:L33">
    <cfRule type="expression" dxfId="323" priority="10">
      <formula>OR(AND(L24="Power T",OR(I24=220)))</formula>
    </cfRule>
    <cfRule type="expression" dxfId="322" priority="11">
      <formula>OR(AND(L24="Power T",OR(I24=50)),AND(L24="Power S",OR(I24=220,I24=250)),AND(L24="Perform R",OR(I24=50,I24=220,I24=250)),AND(L24="Perform C",OR(I24=220,I24=250)))</formula>
    </cfRule>
    <cfRule type="expression" dxfId="321" priority="12">
      <formula>NOT(OR(L24="Power T",L24="Power S",L24="Perform R",L24="Perform C"))</formula>
    </cfRule>
  </conditionalFormatting>
  <conditionalFormatting sqref="M24:M33">
    <cfRule type="expression" dxfId="320" priority="3">
      <formula>AND(P24="G",NOT(OR(M24=0.7,M24=0.75,M24=0.8)))</formula>
    </cfRule>
    <cfRule type="expression" dxfId="319" priority="9">
      <formula>OR(AND(N24="HPS 200",NOT(M24=0.55)),AND(NOT(N24="HPS 200"),M24=0.55))</formula>
    </cfRule>
  </conditionalFormatting>
  <conditionalFormatting sqref="N24:N33">
    <cfRule type="expression" dxfId="318" priority="5">
      <formula>OR(AND(N24="HPS 200",NOT(M24=0.55)),AND(NOT(N24="HPS 200"),M24=0.55))</formula>
    </cfRule>
    <cfRule type="expression" dxfId="317" priority="21">
      <formula>NOT(OR(N24="SP 25",N24="SP 25",N24="PVDF 25",N24="PVDF 35",N24="PUR 50",N24="PVCF 150",N24="HPS 200",N24="PRISMA",N24="PRISMA ELEMENTS",N24="Inox 304",N24="Inox 316L",N24="Inox 316"))</formula>
    </cfRule>
  </conditionalFormatting>
  <conditionalFormatting sqref="P24:P33">
    <cfRule type="expression" dxfId="316" priority="4">
      <formula>AND(P24="G",NOT(OR(M24=0.7,M24=0.75,M24=0.8)))</formula>
    </cfRule>
    <cfRule type="expression" dxfId="315" priority="35">
      <formula>NOT(OR(P24="S",P24="V",P24="V2",P24="G",P24="M",P24="M3",P24="M8"))</formula>
    </cfRule>
  </conditionalFormatting>
  <conditionalFormatting sqref="R24:R33">
    <cfRule type="expression" dxfId="314" priority="19">
      <formula>NOT(OR(R24="SP 25",R24="SP 25",R24="PVDF 25",R24="PVDF 35",R24="PUR 50",R24="PVCF 150",R24="HPS 200",R24="PRISMA",R24="PRISMA ELEMENTS",R24="Inox 304",R24="Inox 316L",R24="Inox 316"))</formula>
    </cfRule>
  </conditionalFormatting>
  <conditionalFormatting sqref="T24:T33">
    <cfRule type="expression" dxfId="313" priority="34">
      <formula>NOT(OR(T24="S",T24="V",T24="V2",T24="G",T24="M2"))</formula>
    </cfRule>
  </conditionalFormatting>
  <conditionalFormatting sqref="W33">
    <cfRule type="expression" dxfId="312" priority="1">
      <formula>OR(W33="")</formula>
    </cfRule>
  </conditionalFormatting>
  <dataValidations count="17">
    <dataValidation type="whole" operator="greaterThanOrEqual" allowBlank="1" sqref="C24:C33" xr:uid="{8DDEDD71-CF26-4E40-9BFF-C5E89FAB9578}">
      <formula1>0</formula1>
    </dataValidation>
    <dataValidation type="custom" errorStyle="information" allowBlank="1" errorTitle="wrong" sqref="E24 E26:E33" xr:uid="{4F8BAC0A-7201-4311-8670-9C594680BB29}">
      <formula1>AND(E24&gt;=I24+150,E24&lt;=J24-60-I24-150)</formula1>
    </dataValidation>
    <dataValidation type="custom" errorStyle="information" allowBlank="1" errorTitle="wrong" sqref="D24 D26:D33" xr:uid="{221AAFEF-9DC7-4A7C-9713-8658D41E2AB1}">
      <formula1>AND(D24&gt;=I24+150,D24&lt;=J24-60-I24-150)</formula1>
    </dataValidation>
    <dataValidation type="list" allowBlank="1" sqref="B65" xr:uid="{CE4A67CA-1940-48C5-AD69-BFA02C0BC56B}">
      <formula1>"50,60,80,100,120,133,150"</formula1>
    </dataValidation>
    <dataValidation type="whole" errorStyle="information" allowBlank="1" errorTitle="Wrong module" error="Insert module M [mm] (whole number):_x000a_600 mm to 1200 mm_x000a_1000 mm standard module_x000a_1200 mm standard module" sqref="J33" xr:uid="{D252283F-3DEC-4B2C-A3A4-79BE977B8EDA}">
      <formula1>600</formula1>
      <formula2>1100</formula2>
    </dataValidation>
    <dataValidation type="list" allowBlank="1" sqref="L24:L33" xr:uid="{C9CBCB20-CFED-4197-9B27-62402416957A}">
      <formula1>"Power T,Power S,Perform R,Perform C"</formula1>
    </dataValidation>
    <dataValidation type="list" allowBlank="1" sqref="P24:P33" xr:uid="{8B63AED9-8EB3-4F15-AE84-C4F574BDDC3F}">
      <formula1>"S,V,V2,G,M,M3,M8"</formula1>
    </dataValidation>
    <dataValidation type="list" allowBlank="1" sqref="T24:T33" xr:uid="{D3FEC09B-C973-4760-A424-B2E63F1842BA}">
      <formula1>"S,V,V2,G,M2"</formula1>
    </dataValidation>
    <dataValidation type="whole" allowBlank="1" showInputMessage="1" showErrorMessage="1" sqref="F65" xr:uid="{16538608-B17F-4204-9EEB-D56B9949C328}">
      <formula1>600</formula1>
      <formula2>1100</formula2>
    </dataValidation>
    <dataValidation type="whole" errorStyle="information" allowBlank="1" errorTitle="Wrong length" error="Insert length (whole number)_x000a_2000 to 8000 mm" sqref="H33" xr:uid="{5EC058F8-9E41-4441-96FD-235140235A11}">
      <formula1>2000</formula1>
      <formula2>8000</formula2>
    </dataValidation>
    <dataValidation type="whole" errorStyle="information" allowBlank="1" errorTitle="wrong" sqref="G33" xr:uid="{7DE19730-C3A0-4FC3-BC38-E85FED0FA08C}">
      <formula1>80</formula1>
      <formula2>175</formula2>
    </dataValidation>
    <dataValidation type="list" allowBlank="1" sqref="N24:N33 R24:R33" xr:uid="{96170F22-CEA6-45EA-8C82-F0C31D845329}">
      <formula1>"SP 25,SP 25,PVDF 25,PVDF 35,PUR 50,PVCF 150,HPS 200,PRISMA,PRISMA ELEMENTS,Inox 304,Inox 316L,Inox 316"</formula1>
    </dataValidation>
    <dataValidation type="list" allowBlank="1" sqref="I33" xr:uid="{F6C8332E-2EEA-45F3-B7E3-08F12512970F}">
      <formula1>"50,60,80,100,120,133,150,172,200,220,240,250"</formula1>
    </dataValidation>
    <dataValidation type="list" allowBlank="1" sqref="K24:K32" xr:uid="{A1ACB80F-0863-48F1-84CB-F79B7C7C0624}">
      <formula1>"FTV HL"</formula1>
    </dataValidation>
    <dataValidation type="custom" allowBlank="1" sqref="F33" xr:uid="{4AF39416-1707-47FF-B689-C3BC9EA3E6E4}">
      <formula1>AND(F33&gt;=2*(I33+150),F33&lt;=J33-60)</formula1>
    </dataValidation>
    <dataValidation errorStyle="information" allowBlank="1" errorTitle="wrong" sqref="D25" xr:uid="{F37F69B7-914E-450C-8559-5B52E7EC7255}"/>
    <dataValidation type="list" allowBlank="1" showInputMessage="1" showErrorMessage="1" sqref="W24:W33" xr:uid="{5948EBA2-3BB6-47E5-8D83-034782EF2B46}">
      <formula1>"Priority A, Priority B, Priority C"</formula1>
    </dataValidation>
  </dataValidations>
  <pageMargins left="0.39370078740157483" right="0.39370078740157483" top="0.39370078740157483" bottom="0.39370078740157483" header="0.31496062992125984" footer="0.31496062992125984"/>
  <pageSetup paperSize="9" scale="47" pageOrder="overThenDown" orientation="landscape" r:id="rId1"/>
  <ignoredErrors>
    <ignoredError sqref="A1:XFD52 A59:XFD1048576 A53:A58 C53:XFD58"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20" id="{00000000-000E-0000-0400-000013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8" id="{00000000-000E-0000-0400-000011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D3DD2D3B-08C7-4565-ACFE-56503DF3DE02}">
          <x14:formula1>
            <xm:f>List_Values!$B$2:$B$11</xm:f>
          </x14:formula1>
          <xm:sqref>Q24:Q33</xm:sqref>
        </x14:dataValidation>
        <x14:dataValidation type="list" allowBlank="1" xr:uid="{B62D644C-E15F-4EA6-AF47-3A34D9446AC5}">
          <x14:formula1>
            <xm:f>List_Values!$A$2:$A$9</xm:f>
          </x14:formula1>
          <xm:sqref>M24:M33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B7B79-65F2-4741-AD51-D77C2D2B7B93}">
  <sheetPr codeName="Sheet8"/>
  <dimension ref="A1:W72"/>
  <sheetViews>
    <sheetView showGridLines="0" zoomScaleNormal="100" zoomScaleSheetLayoutView="70" workbookViewId="0">
      <selection activeCell="D3" sqref="D3"/>
    </sheetView>
  </sheetViews>
  <sheetFormatPr defaultRowHeight="14.25"/>
  <cols>
    <col min="1" max="1" width="17.625" style="58" customWidth="1"/>
    <col min="2" max="2" width="14.625" style="58" customWidth="1"/>
    <col min="3" max="10" width="10.625" style="58" customWidth="1"/>
    <col min="11" max="11" width="12" style="58" customWidth="1"/>
    <col min="12" max="12" width="11.375" style="58" customWidth="1"/>
    <col min="13" max="13" width="10.625" style="58" customWidth="1"/>
    <col min="14" max="15" width="12.625" style="58" customWidth="1"/>
    <col min="16" max="17" width="10.625" style="58" customWidth="1"/>
    <col min="18" max="19" width="12.625" style="58" customWidth="1"/>
    <col min="20" max="20" width="10.625" style="58" customWidth="1"/>
    <col min="21" max="21" width="24.625" style="58" customWidth="1"/>
    <col min="22" max="22" width="10.625" style="58" customWidth="1"/>
    <col min="23" max="16384" width="9" style="58"/>
  </cols>
  <sheetData>
    <row r="1" spans="1:18" s="43" customFormat="1" ht="15.75">
      <c r="B1" s="44"/>
      <c r="C1" s="45" t="s">
        <v>66</v>
      </c>
    </row>
    <row r="2" spans="1:18" s="43" customFormat="1" ht="26.25">
      <c r="C2" s="47" t="s">
        <v>150</v>
      </c>
    </row>
    <row r="3" spans="1:18" s="43" customFormat="1" ht="15.75">
      <c r="C3" s="48" t="s">
        <v>1</v>
      </c>
      <c r="D3" s="49" t="str" cm="1">
        <f t="array" ref="D3">LOOKUP(2,1/(Updates!A:A&lt;&gt;""),Updates!A:A)</f>
        <v>1.4</v>
      </c>
      <c r="E3" s="30" t="s">
        <v>2</v>
      </c>
      <c r="M3" s="46"/>
    </row>
    <row r="4" spans="1:18" s="43" customFormat="1"/>
    <row r="5" spans="1:18" ht="15">
      <c r="A5" s="84" t="s">
        <v>68</v>
      </c>
      <c r="B5" s="31" t="str">
        <f>IF('FTV HL Fassadenpaneel'!B5=0,"",'FTV HL Fassadenpaneel'!B5)</f>
        <v/>
      </c>
      <c r="C5" s="32"/>
    </row>
    <row r="6" spans="1:18" ht="15">
      <c r="A6" s="84" t="s">
        <v>70</v>
      </c>
      <c r="B6" s="31" t="str">
        <f>IF('FTV HL Fassadenpaneel'!B6=0,"",'FTV HL Fassadenpaneel'!B6)</f>
        <v/>
      </c>
      <c r="C6" s="32"/>
    </row>
    <row r="7" spans="1:18" ht="15">
      <c r="A7" s="84" t="s">
        <v>71</v>
      </c>
      <c r="B7" s="31" t="str">
        <f>IF('FTV HL Fassadenpaneel'!B7=0,"",'FTV HL Fassadenpaneel'!B7)</f>
        <v/>
      </c>
      <c r="C7" s="32"/>
    </row>
    <row r="8" spans="1:18" ht="15">
      <c r="A8" s="84" t="s">
        <v>72</v>
      </c>
      <c r="B8" s="31" t="str">
        <f>IF('FTV HL Fassadenpaneel'!B8=0,"",'FTV HL Fassadenpaneel'!B8)</f>
        <v/>
      </c>
      <c r="C8" s="32"/>
    </row>
    <row r="9" spans="1:18" ht="15">
      <c r="A9" s="84" t="s">
        <v>73</v>
      </c>
      <c r="B9" s="31" t="str">
        <f>IF('FTV HL Fassadenpaneel'!B9=0,"",'FTV HL Fassadenpaneel'!B9)</f>
        <v/>
      </c>
      <c r="C9" s="32"/>
    </row>
    <row r="12" spans="1:18" ht="15">
      <c r="A12" s="84" t="s">
        <v>74</v>
      </c>
      <c r="B12" s="31" t="str">
        <f>IF('FTV HL Fassadenpaneel'!B12=0,"",'FTV HL Fassadenpaneel'!B12)</f>
        <v/>
      </c>
      <c r="C12" s="85"/>
    </row>
    <row r="13" spans="1:18" ht="15">
      <c r="A13" s="84" t="s">
        <v>75</v>
      </c>
      <c r="B13" s="31" t="str">
        <f>IF('FTV HL Fassadenpaneel'!B13=0,"",'FTV HL Fassadenpaneel'!B13)</f>
        <v/>
      </c>
      <c r="C13" s="85"/>
      <c r="M13" s="63"/>
      <c r="Q13" s="63"/>
    </row>
    <row r="14" spans="1:18" ht="15">
      <c r="A14" s="84" t="s">
        <v>76</v>
      </c>
      <c r="B14" s="31" t="str">
        <f>IF('FTV HL Fassadenpaneel'!B14=0,"",'FTV HL Fassadenpaneel'!B14)</f>
        <v/>
      </c>
      <c r="C14" s="85"/>
    </row>
    <row r="15" spans="1:18">
      <c r="P15" s="133" t="s">
        <v>124</v>
      </c>
      <c r="Q15" s="133"/>
      <c r="R15" s="133"/>
    </row>
    <row r="16" spans="1:18">
      <c r="P16" s="133"/>
      <c r="Q16" s="133"/>
      <c r="R16" s="133"/>
    </row>
    <row r="17" spans="1:23" ht="15">
      <c r="A17" s="84" t="s">
        <v>79</v>
      </c>
      <c r="B17" s="31" t="str">
        <f>IF('FTV HL Fassadenpaneel'!B17=0,"",'FTV HL Fassadenpaneel'!B17)</f>
        <v/>
      </c>
      <c r="C17" s="85"/>
      <c r="P17" s="133"/>
      <c r="Q17" s="133"/>
      <c r="R17" s="133"/>
    </row>
    <row r="18" spans="1:23">
      <c r="P18" s="133"/>
      <c r="Q18" s="133"/>
      <c r="R18" s="133"/>
    </row>
    <row r="21" spans="1:23" s="43" customFormat="1" ht="15.75" customHeight="1">
      <c r="A21" s="135" t="s">
        <v>81</v>
      </c>
      <c r="B21" s="135"/>
      <c r="C21" s="135"/>
      <c r="D21" s="135" t="s">
        <v>125</v>
      </c>
      <c r="E21" s="135"/>
      <c r="F21" s="135"/>
      <c r="G21" s="135"/>
      <c r="H21" s="135" t="s">
        <v>82</v>
      </c>
      <c r="I21" s="135"/>
      <c r="J21" s="135"/>
      <c r="K21" s="135" t="s">
        <v>29</v>
      </c>
      <c r="L21" s="135"/>
      <c r="M21" s="136" t="s">
        <v>83</v>
      </c>
      <c r="N21" s="137"/>
      <c r="O21" s="137"/>
      <c r="P21" s="138"/>
      <c r="Q21" s="136" t="s">
        <v>84</v>
      </c>
      <c r="R21" s="137"/>
      <c r="S21" s="137"/>
      <c r="T21" s="138"/>
      <c r="U21" s="42" t="s">
        <v>85</v>
      </c>
      <c r="V21" s="42" t="s">
        <v>86</v>
      </c>
      <c r="W21" s="103" t="s">
        <v>87</v>
      </c>
    </row>
    <row r="22" spans="1:23" ht="3" customHeight="1">
      <c r="A22" s="19"/>
      <c r="B22" s="19"/>
      <c r="C22" s="19"/>
      <c r="D22" s="19"/>
      <c r="E22" s="19"/>
      <c r="F22" s="19"/>
      <c r="G22" s="19"/>
      <c r="H22" s="19"/>
      <c r="I22" s="19"/>
      <c r="J22" s="19"/>
      <c r="K22" s="19"/>
      <c r="L22" s="19"/>
      <c r="M22" s="19"/>
      <c r="N22" s="19"/>
      <c r="O22" s="19"/>
      <c r="P22" s="19"/>
      <c r="Q22" s="19"/>
      <c r="R22" s="19"/>
      <c r="S22" s="19"/>
      <c r="T22" s="19"/>
      <c r="U22" s="19"/>
      <c r="V22" s="19"/>
      <c r="W22" s="102"/>
    </row>
    <row r="23" spans="1:23" s="43" customFormat="1" ht="45">
      <c r="A23" s="86" t="s">
        <v>88</v>
      </c>
      <c r="B23" s="87" t="s">
        <v>89</v>
      </c>
      <c r="C23" s="87" t="s">
        <v>90</v>
      </c>
      <c r="D23" s="87" t="s">
        <v>126</v>
      </c>
      <c r="E23" s="87" t="s">
        <v>127</v>
      </c>
      <c r="F23" s="87" t="s">
        <v>146</v>
      </c>
      <c r="G23" s="87" t="s">
        <v>128</v>
      </c>
      <c r="H23" s="87" t="s">
        <v>91</v>
      </c>
      <c r="I23" s="87" t="s">
        <v>92</v>
      </c>
      <c r="J23" s="87" t="s">
        <v>93</v>
      </c>
      <c r="K23" s="87" t="s">
        <v>29</v>
      </c>
      <c r="L23" s="87" t="s">
        <v>28</v>
      </c>
      <c r="M23" s="87" t="s">
        <v>94</v>
      </c>
      <c r="N23" s="87" t="s">
        <v>95</v>
      </c>
      <c r="O23" s="87" t="s">
        <v>96</v>
      </c>
      <c r="P23" s="87" t="s">
        <v>97</v>
      </c>
      <c r="Q23" s="87" t="s">
        <v>98</v>
      </c>
      <c r="R23" s="87" t="s">
        <v>99</v>
      </c>
      <c r="S23" s="87" t="s">
        <v>100</v>
      </c>
      <c r="T23" s="87" t="s">
        <v>101</v>
      </c>
      <c r="U23" s="87" t="s">
        <v>85</v>
      </c>
      <c r="V23" s="88" t="s">
        <v>102</v>
      </c>
      <c r="W23" s="105" t="s">
        <v>87</v>
      </c>
    </row>
    <row r="24" spans="1:23">
      <c r="A24" s="33"/>
      <c r="B24" s="5"/>
      <c r="C24" s="5"/>
      <c r="D24" s="6"/>
      <c r="E24" s="6"/>
      <c r="F24" s="9">
        <f>D24+E24</f>
        <v>0</v>
      </c>
      <c r="G24" s="6"/>
      <c r="H24" s="6"/>
      <c r="I24" s="5"/>
      <c r="J24" s="7"/>
      <c r="K24" s="5" t="s">
        <v>103</v>
      </c>
      <c r="L24" s="5"/>
      <c r="M24" s="13"/>
      <c r="N24" s="5"/>
      <c r="O24" s="5"/>
      <c r="P24" s="5"/>
      <c r="Q24" s="13"/>
      <c r="R24" s="5"/>
      <c r="S24" s="5"/>
      <c r="T24" s="5"/>
      <c r="U24" s="8"/>
      <c r="V24" s="34">
        <f t="shared" ref="V24:V33" si="0">C24*H24/1000*J24/1000</f>
        <v>0</v>
      </c>
      <c r="W24" s="106"/>
    </row>
    <row r="25" spans="1:23">
      <c r="A25" s="33"/>
      <c r="B25" s="5"/>
      <c r="C25" s="5"/>
      <c r="D25" s="6"/>
      <c r="E25" s="6"/>
      <c r="F25" s="9">
        <f t="shared" ref="F25:F32" si="1">D25+E25</f>
        <v>0</v>
      </c>
      <c r="G25" s="6"/>
      <c r="H25" s="6"/>
      <c r="I25" s="5"/>
      <c r="J25" s="7"/>
      <c r="K25" s="5" t="s">
        <v>103</v>
      </c>
      <c r="L25" s="5"/>
      <c r="M25" s="14"/>
      <c r="N25" s="5"/>
      <c r="O25" s="5"/>
      <c r="P25" s="5"/>
      <c r="Q25" s="14"/>
      <c r="R25" s="5"/>
      <c r="S25" s="5"/>
      <c r="T25" s="5"/>
      <c r="U25" s="8"/>
      <c r="V25" s="34">
        <f t="shared" si="0"/>
        <v>0</v>
      </c>
      <c r="W25" s="106"/>
    </row>
    <row r="26" spans="1:23">
      <c r="A26" s="33"/>
      <c r="B26" s="5"/>
      <c r="C26" s="5"/>
      <c r="D26" s="6"/>
      <c r="E26" s="6"/>
      <c r="F26" s="9">
        <f t="shared" si="1"/>
        <v>0</v>
      </c>
      <c r="G26" s="6"/>
      <c r="H26" s="6"/>
      <c r="I26" s="5"/>
      <c r="J26" s="7"/>
      <c r="K26" s="5" t="s">
        <v>103</v>
      </c>
      <c r="L26" s="5"/>
      <c r="M26" s="14"/>
      <c r="N26" s="5"/>
      <c r="O26" s="5"/>
      <c r="P26" s="5"/>
      <c r="Q26" s="14"/>
      <c r="R26" s="5"/>
      <c r="S26" s="5"/>
      <c r="T26" s="5"/>
      <c r="U26" s="8"/>
      <c r="V26" s="34">
        <f t="shared" si="0"/>
        <v>0</v>
      </c>
      <c r="W26" s="106"/>
    </row>
    <row r="27" spans="1:23">
      <c r="A27" s="33"/>
      <c r="B27" s="5"/>
      <c r="C27" s="5"/>
      <c r="D27" s="6"/>
      <c r="E27" s="6"/>
      <c r="F27" s="9">
        <f t="shared" si="1"/>
        <v>0</v>
      </c>
      <c r="G27" s="6"/>
      <c r="H27" s="6"/>
      <c r="I27" s="5"/>
      <c r="J27" s="7"/>
      <c r="K27" s="5" t="s">
        <v>103</v>
      </c>
      <c r="L27" s="5"/>
      <c r="M27" s="14"/>
      <c r="N27" s="5"/>
      <c r="O27" s="5"/>
      <c r="P27" s="5"/>
      <c r="Q27" s="14"/>
      <c r="R27" s="5"/>
      <c r="S27" s="5"/>
      <c r="T27" s="5"/>
      <c r="U27" s="8"/>
      <c r="V27" s="34">
        <f t="shared" si="0"/>
        <v>0</v>
      </c>
      <c r="W27" s="106"/>
    </row>
    <row r="28" spans="1:23">
      <c r="A28" s="33"/>
      <c r="B28" s="5"/>
      <c r="C28" s="5"/>
      <c r="D28" s="6"/>
      <c r="E28" s="6"/>
      <c r="F28" s="9">
        <f t="shared" si="1"/>
        <v>0</v>
      </c>
      <c r="G28" s="6"/>
      <c r="H28" s="6"/>
      <c r="I28" s="5"/>
      <c r="J28" s="7"/>
      <c r="K28" s="5" t="s">
        <v>103</v>
      </c>
      <c r="L28" s="5"/>
      <c r="M28" s="13"/>
      <c r="N28" s="5"/>
      <c r="O28" s="5"/>
      <c r="P28" s="5"/>
      <c r="Q28" s="13"/>
      <c r="R28" s="5"/>
      <c r="S28" s="5"/>
      <c r="T28" s="5"/>
      <c r="U28" s="8"/>
      <c r="V28" s="34">
        <f t="shared" si="0"/>
        <v>0</v>
      </c>
      <c r="W28" s="106"/>
    </row>
    <row r="29" spans="1:23">
      <c r="A29" s="33"/>
      <c r="B29" s="5"/>
      <c r="C29" s="5"/>
      <c r="D29" s="6"/>
      <c r="E29" s="6"/>
      <c r="F29" s="9">
        <f t="shared" si="1"/>
        <v>0</v>
      </c>
      <c r="G29" s="6"/>
      <c r="H29" s="6"/>
      <c r="I29" s="5"/>
      <c r="J29" s="7"/>
      <c r="K29" s="5" t="s">
        <v>103</v>
      </c>
      <c r="L29" s="5"/>
      <c r="M29" s="13"/>
      <c r="N29" s="5"/>
      <c r="O29" s="5"/>
      <c r="P29" s="5"/>
      <c r="Q29" s="13"/>
      <c r="R29" s="5"/>
      <c r="S29" s="5"/>
      <c r="T29" s="5"/>
      <c r="U29" s="8"/>
      <c r="V29" s="34">
        <f t="shared" si="0"/>
        <v>0</v>
      </c>
      <c r="W29" s="106"/>
    </row>
    <row r="30" spans="1:23">
      <c r="A30" s="33"/>
      <c r="B30" s="5"/>
      <c r="C30" s="5"/>
      <c r="D30" s="6"/>
      <c r="E30" s="6"/>
      <c r="F30" s="9">
        <f t="shared" si="1"/>
        <v>0</v>
      </c>
      <c r="G30" s="6"/>
      <c r="H30" s="6"/>
      <c r="I30" s="5"/>
      <c r="J30" s="7"/>
      <c r="K30" s="5" t="s">
        <v>103</v>
      </c>
      <c r="L30" s="5"/>
      <c r="M30" s="13"/>
      <c r="N30" s="5"/>
      <c r="O30" s="5"/>
      <c r="P30" s="5"/>
      <c r="Q30" s="13"/>
      <c r="R30" s="5"/>
      <c r="S30" s="5"/>
      <c r="T30" s="5"/>
      <c r="U30" s="8"/>
      <c r="V30" s="34">
        <f t="shared" si="0"/>
        <v>0</v>
      </c>
      <c r="W30" s="106"/>
    </row>
    <row r="31" spans="1:23">
      <c r="A31" s="33"/>
      <c r="B31" s="5"/>
      <c r="C31" s="5"/>
      <c r="D31" s="6"/>
      <c r="E31" s="6"/>
      <c r="F31" s="9">
        <f t="shared" si="1"/>
        <v>0</v>
      </c>
      <c r="G31" s="6"/>
      <c r="H31" s="6"/>
      <c r="I31" s="5"/>
      <c r="J31" s="7"/>
      <c r="K31" s="5" t="s">
        <v>103</v>
      </c>
      <c r="L31" s="5"/>
      <c r="M31" s="13"/>
      <c r="N31" s="5"/>
      <c r="O31" s="5"/>
      <c r="P31" s="5"/>
      <c r="Q31" s="13"/>
      <c r="R31" s="5"/>
      <c r="S31" s="5"/>
      <c r="T31" s="5"/>
      <c r="U31" s="8"/>
      <c r="V31" s="34">
        <f t="shared" si="0"/>
        <v>0</v>
      </c>
      <c r="W31" s="106"/>
    </row>
    <row r="32" spans="1:23">
      <c r="A32" s="33"/>
      <c r="B32" s="5"/>
      <c r="C32" s="5"/>
      <c r="D32" s="6"/>
      <c r="E32" s="6"/>
      <c r="F32" s="9">
        <f t="shared" si="1"/>
        <v>0</v>
      </c>
      <c r="G32" s="6"/>
      <c r="H32" s="6"/>
      <c r="I32" s="5"/>
      <c r="J32" s="7"/>
      <c r="K32" s="5" t="s">
        <v>103</v>
      </c>
      <c r="L32" s="5"/>
      <c r="M32" s="13"/>
      <c r="N32" s="5"/>
      <c r="O32" s="5"/>
      <c r="P32" s="5"/>
      <c r="Q32" s="13"/>
      <c r="R32" s="5"/>
      <c r="S32" s="5"/>
      <c r="T32" s="5"/>
      <c r="U32" s="8"/>
      <c r="V32" s="34">
        <f t="shared" si="0"/>
        <v>0</v>
      </c>
      <c r="W32" s="106"/>
    </row>
    <row r="33" spans="1:23">
      <c r="A33" s="35" t="s">
        <v>104</v>
      </c>
      <c r="B33" s="36" t="s">
        <v>105</v>
      </c>
      <c r="C33" s="36">
        <v>0</v>
      </c>
      <c r="D33" s="37">
        <v>400</v>
      </c>
      <c r="E33" s="37">
        <v>400</v>
      </c>
      <c r="F33" s="50">
        <f>D33+E33</f>
        <v>800</v>
      </c>
      <c r="G33" s="37">
        <v>90</v>
      </c>
      <c r="H33" s="37">
        <v>5000</v>
      </c>
      <c r="I33" s="36">
        <v>150</v>
      </c>
      <c r="J33" s="38">
        <v>800</v>
      </c>
      <c r="K33" s="36" t="s">
        <v>103</v>
      </c>
      <c r="L33" s="36" t="s">
        <v>106</v>
      </c>
      <c r="M33" s="51">
        <v>0.6</v>
      </c>
      <c r="N33" s="36" t="s">
        <v>107</v>
      </c>
      <c r="O33" s="36" t="s">
        <v>108</v>
      </c>
      <c r="P33" s="36" t="s">
        <v>24</v>
      </c>
      <c r="Q33" s="51">
        <v>0.5</v>
      </c>
      <c r="R33" s="36" t="s">
        <v>107</v>
      </c>
      <c r="S33" s="36" t="s">
        <v>108</v>
      </c>
      <c r="T33" s="36" t="s">
        <v>25</v>
      </c>
      <c r="U33" s="40" t="s">
        <v>109</v>
      </c>
      <c r="V33" s="41">
        <f t="shared" si="0"/>
        <v>0</v>
      </c>
      <c r="W33" s="40" t="s">
        <v>110</v>
      </c>
    </row>
    <row r="34" spans="1:23">
      <c r="A34" s="52"/>
      <c r="B34" s="53"/>
      <c r="C34" s="53"/>
      <c r="D34" s="54"/>
      <c r="E34" s="54"/>
      <c r="F34" s="55"/>
      <c r="G34" s="54"/>
      <c r="H34" s="54"/>
      <c r="I34" s="53"/>
      <c r="J34" s="53"/>
      <c r="K34" s="53"/>
      <c r="L34" s="53"/>
      <c r="M34" s="53"/>
      <c r="N34" s="53"/>
      <c r="O34" s="53"/>
      <c r="P34" s="53"/>
      <c r="Q34" s="53"/>
      <c r="R34" s="53"/>
      <c r="S34" s="53"/>
      <c r="T34" s="53"/>
      <c r="U34" s="57" t="s">
        <v>111</v>
      </c>
      <c r="V34" s="56">
        <f>SUBTOTAL(109,Table48[Gesamt
Q×L×M '[m2']])</f>
        <v>0</v>
      </c>
      <c r="W34" s="53"/>
    </row>
    <row r="35" spans="1:23">
      <c r="A35" s="63"/>
      <c r="C35" s="64"/>
      <c r="U35" s="65"/>
      <c r="V35" s="66"/>
    </row>
    <row r="36" spans="1:23">
      <c r="U36" s="65"/>
      <c r="V36" s="66"/>
    </row>
    <row r="37" spans="1:23">
      <c r="U37" s="65"/>
      <c r="V37" s="66"/>
    </row>
    <row r="38" spans="1:23" ht="15">
      <c r="A38" s="59" t="s">
        <v>50</v>
      </c>
      <c r="V38" s="68"/>
    </row>
    <row r="39" spans="1:23" ht="14.25" customHeight="1"/>
    <row r="40" spans="1:23" ht="14.25" customHeight="1">
      <c r="A40" s="58" t="s">
        <v>119</v>
      </c>
      <c r="V40" s="68"/>
    </row>
    <row r="41" spans="1:23" ht="14.25" customHeight="1">
      <c r="V41" s="68"/>
    </row>
    <row r="42" spans="1:23" ht="14.25" customHeight="1">
      <c r="A42" s="58" t="s">
        <v>62</v>
      </c>
      <c r="V42" s="68"/>
    </row>
    <row r="43" spans="1:23" ht="14.25" customHeight="1">
      <c r="A43" s="58" t="s">
        <v>120</v>
      </c>
      <c r="V43" s="68"/>
    </row>
    <row r="44" spans="1:23" ht="14.25" customHeight="1">
      <c r="V44" s="68"/>
    </row>
    <row r="45" spans="1:23" ht="14.25" customHeight="1">
      <c r="B45" s="61" t="s">
        <v>53</v>
      </c>
      <c r="C45" s="58" t="s">
        <v>54</v>
      </c>
      <c r="V45" s="68"/>
    </row>
    <row r="46" spans="1:23" ht="14.25" customHeight="1">
      <c r="B46" s="8" t="s">
        <v>55</v>
      </c>
      <c r="C46" s="69" t="s">
        <v>56</v>
      </c>
      <c r="D46" s="69"/>
      <c r="E46" s="69"/>
      <c r="V46" s="68"/>
    </row>
    <row r="47" spans="1:23" ht="14.25" customHeight="1">
      <c r="B47" s="70" t="s">
        <v>55</v>
      </c>
      <c r="C47" s="71" t="s">
        <v>57</v>
      </c>
      <c r="D47" s="71"/>
      <c r="E47" s="71"/>
      <c r="V47" s="68"/>
    </row>
    <row r="48" spans="1:23" ht="14.25" customHeight="1">
      <c r="B48" s="72" t="s">
        <v>55</v>
      </c>
      <c r="C48" s="73" t="s">
        <v>58</v>
      </c>
      <c r="D48" s="73"/>
      <c r="E48" s="73"/>
      <c r="V48" s="68"/>
    </row>
    <row r="49" spans="1:22" ht="14.25" customHeight="1">
      <c r="B49" s="74" t="s">
        <v>59</v>
      </c>
      <c r="C49" s="75" t="s">
        <v>60</v>
      </c>
      <c r="D49" s="75"/>
      <c r="E49" s="75"/>
      <c r="V49" s="68"/>
    </row>
    <row r="50" spans="1:22" ht="15">
      <c r="V50" s="68"/>
    </row>
    <row r="51" spans="1:22" ht="15">
      <c r="A51" s="59" t="s">
        <v>121</v>
      </c>
      <c r="V51" s="68"/>
    </row>
    <row r="53" spans="1:22" ht="15">
      <c r="B53" s="76" t="s">
        <v>45</v>
      </c>
      <c r="V53" s="68"/>
    </row>
    <row r="54" spans="1:22">
      <c r="B54" s="76" t="s">
        <v>46</v>
      </c>
    </row>
    <row r="55" spans="1:22">
      <c r="B55" s="76" t="s">
        <v>47</v>
      </c>
    </row>
    <row r="57" spans="1:22">
      <c r="B57" s="76" t="s">
        <v>48</v>
      </c>
    </row>
    <row r="58" spans="1:22">
      <c r="B58" s="76" t="s">
        <v>49</v>
      </c>
    </row>
    <row r="59" spans="1:22">
      <c r="B59" s="76"/>
    </row>
    <row r="60" spans="1:22" ht="15">
      <c r="A60" s="77" t="s">
        <v>151</v>
      </c>
      <c r="B60" s="78"/>
      <c r="C60" s="78"/>
      <c r="D60" s="78"/>
      <c r="E60" s="78"/>
    </row>
    <row r="61" spans="1:22">
      <c r="A61" s="78"/>
      <c r="B61" s="78"/>
      <c r="C61" s="78"/>
      <c r="D61" s="78"/>
      <c r="E61" s="78"/>
    </row>
    <row r="62" spans="1:22">
      <c r="A62" s="78" t="s">
        <v>148</v>
      </c>
      <c r="C62" s="78"/>
      <c r="D62" s="78"/>
      <c r="E62" s="78"/>
      <c r="F62" s="78"/>
    </row>
    <row r="64" spans="1:22">
      <c r="B64" s="79" t="s">
        <v>132</v>
      </c>
      <c r="C64" s="79" t="s">
        <v>126</v>
      </c>
      <c r="D64" s="79" t="s">
        <v>127</v>
      </c>
      <c r="E64" s="79" t="s">
        <v>133</v>
      </c>
      <c r="F64" s="79" t="s">
        <v>149</v>
      </c>
    </row>
    <row r="65" spans="2:6">
      <c r="B65" s="80">
        <v>150</v>
      </c>
      <c r="C65" s="80">
        <v>400</v>
      </c>
      <c r="D65" s="80">
        <v>600</v>
      </c>
      <c r="E65" s="9">
        <f>C65+D65</f>
        <v>1000</v>
      </c>
      <c r="F65" s="80">
        <v>1000</v>
      </c>
    </row>
    <row r="66" spans="2:6">
      <c r="B66" s="81" t="s">
        <v>134</v>
      </c>
      <c r="C66" s="81">
        <f>$B$65+150</f>
        <v>300</v>
      </c>
      <c r="D66" s="81">
        <f>$B$65+150</f>
        <v>300</v>
      </c>
      <c r="E66" s="81">
        <f>C66+D66</f>
        <v>600</v>
      </c>
    </row>
    <row r="67" spans="2:6">
      <c r="B67" s="81" t="s">
        <v>135</v>
      </c>
      <c r="C67" s="81">
        <f>E67-C66</f>
        <v>700</v>
      </c>
      <c r="D67" s="81">
        <f>E67-D66</f>
        <v>700</v>
      </c>
      <c r="E67" s="81">
        <f>$F$65-F67</f>
        <v>1000</v>
      </c>
      <c r="F67" s="64">
        <v>0</v>
      </c>
    </row>
    <row r="68" spans="2:6">
      <c r="B68" s="81"/>
      <c r="C68" s="81"/>
      <c r="D68" s="81"/>
      <c r="E68" s="81"/>
    </row>
    <row r="69" spans="2:6">
      <c r="C69" s="82"/>
      <c r="D69" s="82"/>
      <c r="E69" s="82"/>
    </row>
    <row r="70" spans="2:6">
      <c r="C70" s="82">
        <f>C66</f>
        <v>300</v>
      </c>
      <c r="D70" s="82">
        <f>D67</f>
        <v>700</v>
      </c>
      <c r="E70" s="82">
        <f>C70+D70</f>
        <v>1000</v>
      </c>
    </row>
    <row r="71" spans="2:6">
      <c r="C71" s="82">
        <f>C67</f>
        <v>700</v>
      </c>
      <c r="D71" s="82">
        <f>D66</f>
        <v>300</v>
      </c>
      <c r="E71" s="82">
        <f>C71+D71</f>
        <v>1000</v>
      </c>
    </row>
    <row r="72" spans="2:6">
      <c r="C72" s="82"/>
      <c r="D72" s="82"/>
      <c r="E72" s="82"/>
    </row>
  </sheetData>
  <sheetProtection sheet="1" insertRows="0" deleteRows="0"/>
  <dataConsolidate/>
  <mergeCells count="7">
    <mergeCell ref="P15:R18"/>
    <mergeCell ref="Q21:T21"/>
    <mergeCell ref="A21:C21"/>
    <mergeCell ref="D21:G21"/>
    <mergeCell ref="H21:J21"/>
    <mergeCell ref="K21:L21"/>
    <mergeCell ref="M21:P21"/>
  </mergeCells>
  <conditionalFormatting sqref="A24:U33">
    <cfRule type="expression" dxfId="258" priority="4">
      <formula>OR(A24="")</formula>
    </cfRule>
  </conditionalFormatting>
  <conditionalFormatting sqref="B65">
    <cfRule type="expression" dxfId="257" priority="31">
      <formula>NOT(OR(B65=50,B65=60,B65=80,B65=100,B65=120,B65=133,B65=150))</formula>
    </cfRule>
  </conditionalFormatting>
  <conditionalFormatting sqref="C24:C33">
    <cfRule type="cellIs" dxfId="256" priority="25" operator="lessThan">
      <formula>0</formula>
    </cfRule>
  </conditionalFormatting>
  <conditionalFormatting sqref="C65">
    <cfRule type="expression" dxfId="255" priority="30">
      <formula>NOT(AND(C65&gt;=B65+150,C65&lt;=F65-B65-150,E65=F65))</formula>
    </cfRule>
  </conditionalFormatting>
  <conditionalFormatting sqref="D24:D33">
    <cfRule type="expression" dxfId="254" priority="33">
      <formula>NOT(AND(D24&gt;=I24+150,D24&lt;=J24-I24-150,I24&gt;0,J24&gt;0))</formula>
    </cfRule>
  </conditionalFormatting>
  <conditionalFormatting sqref="D65">
    <cfRule type="expression" dxfId="253" priority="29">
      <formula>NOT(AND(D65&gt;=B65+150,D65&lt;=F65-B65-150,E65=F65))</formula>
    </cfRule>
  </conditionalFormatting>
  <conditionalFormatting sqref="E24:E33">
    <cfRule type="expression" dxfId="252" priority="32">
      <formula>NOT(AND(E24&gt;=I24+150,E24&lt;=J24-I24-150,I24&gt;0,J24&gt;0))</formula>
    </cfRule>
  </conditionalFormatting>
  <conditionalFormatting sqref="E65">
    <cfRule type="expression" dxfId="251" priority="28">
      <formula>NOT(AND(E65&gt;=2*(B65+150),E65=F65))</formula>
    </cfRule>
  </conditionalFormatting>
  <conditionalFormatting sqref="F24:F33">
    <cfRule type="expression" dxfId="250" priority="26">
      <formula>NOT(F24=J24)</formula>
    </cfRule>
  </conditionalFormatting>
  <conditionalFormatting sqref="F65">
    <cfRule type="cellIs" dxfId="249" priority="27" operator="notBetween">
      <formula>600</formula>
      <formula>1100</formula>
    </cfRule>
  </conditionalFormatting>
  <conditionalFormatting sqref="G24:G33">
    <cfRule type="cellIs" dxfId="248" priority="24" operator="notBetween">
      <formula>80</formula>
      <formula>175</formula>
    </cfRule>
  </conditionalFormatting>
  <conditionalFormatting sqref="H24:H33">
    <cfRule type="cellIs" dxfId="247" priority="23" operator="notBetween">
      <formula>2000</formula>
      <formula>8000</formula>
    </cfRule>
    <cfRule type="cellIs" dxfId="246" priority="22" operator="lessThan">
      <formula>2000</formula>
    </cfRule>
  </conditionalFormatting>
  <conditionalFormatting sqref="I24:I33">
    <cfRule type="expression" dxfId="245" priority="17">
      <formula>NOT(OR(I24=50,I24=60,I24=80,I24=100,I24=120,I24=133,I24=150,I24=172,I24=200,I24=220,I24=240,I24=250))</formula>
    </cfRule>
    <cfRule type="expression" dxfId="244" priority="15">
      <formula>OR(AND(L24="Power T",OR(I24=220)))</formula>
    </cfRule>
    <cfRule type="expression" dxfId="243" priority="3">
      <formula>AND(OR(D24&gt;0,E24&gt;0),I24=0)</formula>
    </cfRule>
    <cfRule type="expression" dxfId="242" priority="8">
      <formula>AND(OR(D24&gt;0,E24&gt;0),I24=0)</formula>
    </cfRule>
    <cfRule type="expression" dxfId="241" priority="16">
      <formula>OR(AND(L24="Power T",OR(I24=50)),AND(L24="Power S",OR(I24=220,I24=250)),AND(L24="Perform R",OR(I24=50,I24=220,I24=250)),AND(L24="Perform C",OR(I24=220,I24=250)))</formula>
    </cfRule>
  </conditionalFormatting>
  <conditionalFormatting sqref="J24:J33">
    <cfRule type="expression" dxfId="240" priority="9">
      <formula>AND(OR(D24&gt;0,E24&gt;0),J24=0)</formula>
    </cfRule>
    <cfRule type="cellIs" dxfId="239" priority="36" operator="notBetween">
      <formula>600</formula>
      <formula>1100</formula>
    </cfRule>
    <cfRule type="expression" dxfId="238" priority="2">
      <formula>AND(OR(D24&gt;0,E24&gt;0),ISBLANK(J24))</formula>
    </cfRule>
  </conditionalFormatting>
  <conditionalFormatting sqref="K24:K33">
    <cfRule type="expression" dxfId="237" priority="14">
      <formula>NOT(OR(K24="FTV HL",K24=""))</formula>
    </cfRule>
  </conditionalFormatting>
  <conditionalFormatting sqref="L24:L33">
    <cfRule type="expression" dxfId="236" priority="13">
      <formula>NOT(OR(L24="Power T",L24="Power S",L24="Perform R",L24="Perform C"))</formula>
    </cfRule>
    <cfRule type="expression" dxfId="235" priority="12">
      <formula>OR(AND(L24="Power T",OR(I24=50)),AND(L24="Power S",OR(I24=220,I24=250)),AND(L24="Perform R",OR(I24=50,I24=220,I24=250)),AND(L24="Perform C",OR(I24=220,I24=250)))</formula>
    </cfRule>
    <cfRule type="expression" dxfId="234" priority="11">
      <formula>OR(AND(L24="Power T",OR(I24=220)))</formula>
    </cfRule>
  </conditionalFormatting>
  <conditionalFormatting sqref="M24:M33">
    <cfRule type="expression" dxfId="233" priority="10">
      <formula>OR(AND(N24="HPS 200",NOT(M24=0.55)),AND(NOT(N24="HPS 200"),M24=0.55))</formula>
    </cfRule>
    <cfRule type="expression" dxfId="232" priority="5">
      <formula>AND(P24="G",NOT(OR(M24=0.7,M24=0.75,M24=0.8)))</formula>
    </cfRule>
  </conditionalFormatting>
  <conditionalFormatting sqref="N24:N33">
    <cfRule type="expression" dxfId="231" priority="7">
      <formula>OR(AND(N24="HPS 200",NOT(M24=0.55)),AND(NOT(N24="HPS 200"),M24=0.55))</formula>
    </cfRule>
    <cfRule type="expression" dxfId="230" priority="21">
      <formula>NOT(OR(N24="SP 25",N24="SP 25",N24="PVDF 25",N24="PVDF 35",N24="PUR 50",N24="PVCF 150",N24="HPS 200",N24="PRISMA",N24="PRISMA ELEMENTS",N24="Inox 304",N24="Inox 316L",N24="Inox 316"))</formula>
    </cfRule>
  </conditionalFormatting>
  <conditionalFormatting sqref="P24:P33">
    <cfRule type="expression" dxfId="229" priority="6">
      <formula>AND(P24="G",NOT(OR(M24=0.7,M24=0.75,M24=0.8)))</formula>
    </cfRule>
    <cfRule type="expression" dxfId="228" priority="35">
      <formula>NOT(OR(P24="S",P24="V",P24="V2",P24="G",P24="M",P24="M3",P24="M8"))</formula>
    </cfRule>
  </conditionalFormatting>
  <conditionalFormatting sqref="R24:R33">
    <cfRule type="expression" dxfId="227" priority="19">
      <formula>NOT(OR(R24="SP 25",R24="SP 25",R24="PVDF 25",R24="PVDF 35",R24="PUR 50",R24="PVCF 150",R24="HPS 200",R24="PRISMA",R24="PRISMA ELEMENTS",R24="Inox 304",R24="Inox 316L",R24="Inox 316"))</formula>
    </cfRule>
  </conditionalFormatting>
  <conditionalFormatting sqref="T24:T33">
    <cfRule type="expression" dxfId="226" priority="34">
      <formula>NOT(OR(T24="S",T24="V",T24="V2",T24="G",T24="M2"))</formula>
    </cfRule>
  </conditionalFormatting>
  <conditionalFormatting sqref="W33">
    <cfRule type="expression" dxfId="225" priority="1">
      <formula>OR(W33="")</formula>
    </cfRule>
  </conditionalFormatting>
  <dataValidations count="16">
    <dataValidation type="custom" allowBlank="1" sqref="F33" xr:uid="{89FAF88E-18B5-4E2F-A676-A9F6D2E66DB0}">
      <formula1>AND(F33&gt;=2*(I33+150),F33&lt;=J33-60)</formula1>
    </dataValidation>
    <dataValidation type="list" allowBlank="1" sqref="K24:K32" xr:uid="{602869B5-18AD-452C-8544-F0220FF2C97C}">
      <formula1>"FTV HL"</formula1>
    </dataValidation>
    <dataValidation type="list" allowBlank="1" sqref="I33" xr:uid="{0B63F3B1-AAE3-4C82-A743-5D957045FA4F}">
      <formula1>"50,60,80,100,120,133,150,172,200,220,240,250"</formula1>
    </dataValidation>
    <dataValidation type="list" allowBlank="1" sqref="N24:N33 R24:R33" xr:uid="{43FE68C2-51DD-457E-ACB4-80E7614ECF5E}">
      <formula1>"SP 25,SP 25,PVDF 25,PVDF 35,PUR 50,PVCF 150,HPS 200,PRISMA,PRISMA ELEMENTS,Inox 304,Inox 316L,Inox 316"</formula1>
    </dataValidation>
    <dataValidation type="whole" errorStyle="information" allowBlank="1" errorTitle="wrong" sqref="G33" xr:uid="{C37ACF25-2566-4C77-A005-A4A4F510FA1D}">
      <formula1>80</formula1>
      <formula2>175</formula2>
    </dataValidation>
    <dataValidation type="whole" errorStyle="information" allowBlank="1" errorTitle="Wrong length" error="Insert length (whole number)_x000a_2000 to 8000 mm" sqref="H33" xr:uid="{63E60618-C759-4701-A1C2-506D871CC067}">
      <formula1>2000</formula1>
      <formula2>8000</formula2>
    </dataValidation>
    <dataValidation type="whole" allowBlank="1" showInputMessage="1" showErrorMessage="1" sqref="F65" xr:uid="{B78C0708-A210-4BCC-97E7-3F6B7711AD81}">
      <formula1>600</formula1>
      <formula2>1100</formula2>
    </dataValidation>
    <dataValidation type="list" allowBlank="1" sqref="T24:T33" xr:uid="{0AD9231F-7924-46CE-800D-3D09282A7C72}">
      <formula1>"S,V,V2,G,M2"</formula1>
    </dataValidation>
    <dataValidation type="list" allowBlank="1" sqref="P24:P33" xr:uid="{6D0F1730-E242-423C-8EAE-1A12F0B8047C}">
      <formula1>"S,V,V2,G,M,M3,M8"</formula1>
    </dataValidation>
    <dataValidation type="list" allowBlank="1" sqref="L24:L33" xr:uid="{BD44D173-907C-46AD-B856-FB18A15C812E}">
      <formula1>"Power T,Power S,Perform R,Perform C"</formula1>
    </dataValidation>
    <dataValidation type="whole" errorStyle="information" allowBlank="1" errorTitle="Wrong module" error="Insert module M [mm] (whole number):_x000a_600 mm to 1200 mm_x000a_1000 mm standard module_x000a_1200 mm standard module" sqref="J33" xr:uid="{BBC773AE-B599-4C30-A830-12849CD367EF}">
      <formula1>600</formula1>
      <formula2>1100</formula2>
    </dataValidation>
    <dataValidation type="list" allowBlank="1" sqref="B65" xr:uid="{30ED671C-8561-49C7-97A5-4A9CA8F92D4E}">
      <formula1>"50,60,80,100,120,133,150"</formula1>
    </dataValidation>
    <dataValidation type="custom" errorStyle="information" allowBlank="1" errorTitle="wrong" sqref="D33" xr:uid="{FA2E2AE4-5B93-4647-9C6E-819F0CCAF9EE}">
      <formula1>AND(D33&gt;=I33+150,D33&lt;=J33-60-I33-150)</formula1>
    </dataValidation>
    <dataValidation type="custom" errorStyle="information" allowBlank="1" errorTitle="wrong" sqref="E33" xr:uid="{04A32BAF-0251-4667-B901-9C915501BCA8}">
      <formula1>AND(E33&gt;=I33+150,E33&lt;=J33-60-I33-150)</formula1>
    </dataValidation>
    <dataValidation type="whole" operator="greaterThanOrEqual" allowBlank="1" sqref="C24:C33" xr:uid="{4B48B5E7-AB66-428C-82F7-F072757920F6}">
      <formula1>0</formula1>
    </dataValidation>
    <dataValidation type="list" allowBlank="1" showInputMessage="1" showErrorMessage="1" sqref="W24:W33" xr:uid="{745A23F0-FEB3-4672-A5E2-123590BB6267}">
      <formula1>"Priority A, Priority B, Priority C"</formula1>
    </dataValidation>
  </dataValidations>
  <pageMargins left="0.39370078740157483" right="0.39370078740157483" top="0.39370078740157483" bottom="0.39370078740157483" header="0.31496062992125984" footer="0.31496062992125984"/>
  <pageSetup paperSize="9" scale="47" pageOrder="overThenDown" orientation="landscape" r:id="rId1"/>
  <ignoredErrors>
    <ignoredError sqref="A1:XFD52 A59:XFD1048576 A53:A58 C53:XFD58"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20" id="{00000000-000E-0000-0500-000013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8" id="{00000000-000E-0000-0500-000011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63C3DA5E-026A-4ACE-8C98-DF1B2BCD4A12}">
          <x14:formula1>
            <xm:f>List_Values!$A$2:$A$9</xm:f>
          </x14:formula1>
          <xm:sqref>M24:M33</xm:sqref>
        </x14:dataValidation>
        <x14:dataValidation type="list" allowBlank="1" xr:uid="{F12D1343-8A19-4D6C-9C6E-6F7189416CEE}">
          <x14:formula1>
            <xm:f>List_Values!$B$2:$B$11</xm:f>
          </x14:formula1>
          <xm:sqref>Q24:Q33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7A66A-1F05-4EDE-BF92-480CB2A13714}">
  <sheetPr codeName="Sheet6"/>
  <dimension ref="A1:W73"/>
  <sheetViews>
    <sheetView showGridLines="0" zoomScaleNormal="100" zoomScaleSheetLayoutView="70" workbookViewId="0">
      <selection activeCell="D3" sqref="D3"/>
    </sheetView>
  </sheetViews>
  <sheetFormatPr defaultRowHeight="14.25"/>
  <cols>
    <col min="1" max="1" width="17.625" style="58" customWidth="1"/>
    <col min="2" max="2" width="14.625" style="58" customWidth="1"/>
    <col min="3" max="10" width="10.625" style="58" customWidth="1"/>
    <col min="11" max="11" width="12" style="58" customWidth="1"/>
    <col min="12" max="12" width="11.375" style="58" customWidth="1"/>
    <col min="13" max="13" width="10.625" style="58" customWidth="1"/>
    <col min="14" max="15" width="12.625" style="58" customWidth="1"/>
    <col min="16" max="17" width="10.625" style="58" customWidth="1"/>
    <col min="18" max="19" width="12.625" style="58" customWidth="1"/>
    <col min="20" max="20" width="10.625" style="58" customWidth="1"/>
    <col min="21" max="21" width="24.625" style="58" customWidth="1"/>
    <col min="22" max="22" width="10.625" style="58" customWidth="1"/>
    <col min="23" max="16384" width="9" style="58"/>
  </cols>
  <sheetData>
    <row r="1" spans="1:18" s="43" customFormat="1" ht="15.75">
      <c r="B1" s="44"/>
      <c r="C1" s="45" t="s">
        <v>66</v>
      </c>
    </row>
    <row r="2" spans="1:18" s="43" customFormat="1" ht="26.25">
      <c r="C2" s="47" t="s">
        <v>152</v>
      </c>
    </row>
    <row r="3" spans="1:18" s="43" customFormat="1" ht="15.75">
      <c r="C3" s="48" t="s">
        <v>1</v>
      </c>
      <c r="D3" s="49" t="str" cm="1">
        <f t="array" ref="D3">LOOKUP(2,1/(Updates!A:A&lt;&gt;""),Updates!A:A)</f>
        <v>1.4</v>
      </c>
      <c r="E3" s="30" t="s">
        <v>2</v>
      </c>
      <c r="J3" s="46"/>
    </row>
    <row r="4" spans="1:18" s="43" customFormat="1"/>
    <row r="5" spans="1:18" ht="15">
      <c r="A5" s="84" t="s">
        <v>68</v>
      </c>
      <c r="B5" s="31" t="str">
        <f>IF('FTV HL Fassadenpaneel'!B5=0,"",'FTV HL Fassadenpaneel'!B5)</f>
        <v/>
      </c>
      <c r="C5" s="32"/>
    </row>
    <row r="6" spans="1:18" ht="15">
      <c r="A6" s="84" t="s">
        <v>70</v>
      </c>
      <c r="B6" s="31" t="str">
        <f>IF('FTV HL Fassadenpaneel'!B6=0,"",'FTV HL Fassadenpaneel'!B6)</f>
        <v/>
      </c>
      <c r="C6" s="32"/>
    </row>
    <row r="7" spans="1:18" ht="15">
      <c r="A7" s="84" t="s">
        <v>71</v>
      </c>
      <c r="B7" s="31" t="str">
        <f>IF('FTV HL Fassadenpaneel'!B7=0,"",'FTV HL Fassadenpaneel'!B7)</f>
        <v/>
      </c>
      <c r="C7" s="32"/>
    </row>
    <row r="8" spans="1:18" ht="15">
      <c r="A8" s="84" t="s">
        <v>72</v>
      </c>
      <c r="B8" s="31" t="str">
        <f>IF('FTV HL Fassadenpaneel'!B8=0,"",'FTV HL Fassadenpaneel'!B8)</f>
        <v/>
      </c>
      <c r="C8" s="32"/>
    </row>
    <row r="9" spans="1:18" ht="15">
      <c r="A9" s="84" t="s">
        <v>73</v>
      </c>
      <c r="B9" s="31" t="str">
        <f>IF('FTV HL Fassadenpaneel'!B9=0,"",'FTV HL Fassadenpaneel'!B9)</f>
        <v/>
      </c>
      <c r="C9" s="32"/>
    </row>
    <row r="12" spans="1:18" ht="15">
      <c r="A12" s="84" t="s">
        <v>74</v>
      </c>
      <c r="B12" s="31" t="str">
        <f>IF('FTV HL Fassadenpaneel'!B12=0,"",'FTV HL Fassadenpaneel'!B12)</f>
        <v/>
      </c>
      <c r="C12" s="85"/>
    </row>
    <row r="13" spans="1:18" ht="15">
      <c r="A13" s="84" t="s">
        <v>75</v>
      </c>
      <c r="B13" s="31" t="str">
        <f>IF('FTV HL Fassadenpaneel'!B13=0,"",'FTV HL Fassadenpaneel'!B13)</f>
        <v/>
      </c>
      <c r="C13" s="85"/>
      <c r="M13" s="63"/>
      <c r="Q13" s="63"/>
    </row>
    <row r="14" spans="1:18" ht="15" customHeight="1">
      <c r="A14" s="84" t="s">
        <v>76</v>
      </c>
      <c r="B14" s="31" t="str">
        <f>IF('FTV HL Fassadenpaneel'!B14=0,"",'FTV HL Fassadenpaneel'!B14)</f>
        <v/>
      </c>
      <c r="C14" s="85"/>
      <c r="P14" s="114"/>
      <c r="Q14" s="114"/>
      <c r="R14" s="114"/>
    </row>
    <row r="15" spans="1:18">
      <c r="P15" s="133" t="s">
        <v>124</v>
      </c>
      <c r="Q15" s="133"/>
      <c r="R15" s="133"/>
    </row>
    <row r="16" spans="1:18">
      <c r="P16" s="133"/>
      <c r="Q16" s="133"/>
      <c r="R16" s="133"/>
    </row>
    <row r="17" spans="1:23" ht="15">
      <c r="A17" s="84" t="s">
        <v>79</v>
      </c>
      <c r="B17" s="31" t="str">
        <f>IF('FTV HL Fassadenpaneel'!B17=0,"",'FTV HL Fassadenpaneel'!B17)</f>
        <v/>
      </c>
      <c r="C17" s="85"/>
      <c r="P17" s="133"/>
      <c r="Q17" s="133"/>
      <c r="R17" s="133"/>
    </row>
    <row r="21" spans="1:23" s="43" customFormat="1" ht="15.75" customHeight="1">
      <c r="A21" s="135" t="s">
        <v>81</v>
      </c>
      <c r="B21" s="135"/>
      <c r="C21" s="135"/>
      <c r="D21" s="135" t="s">
        <v>125</v>
      </c>
      <c r="E21" s="135"/>
      <c r="F21" s="135"/>
      <c r="G21" s="135"/>
      <c r="H21" s="135" t="s">
        <v>82</v>
      </c>
      <c r="I21" s="135"/>
      <c r="J21" s="135"/>
      <c r="K21" s="135" t="s">
        <v>29</v>
      </c>
      <c r="L21" s="135"/>
      <c r="M21" s="136" t="s">
        <v>83</v>
      </c>
      <c r="N21" s="137"/>
      <c r="O21" s="137"/>
      <c r="P21" s="138"/>
      <c r="Q21" s="136" t="s">
        <v>84</v>
      </c>
      <c r="R21" s="137"/>
      <c r="S21" s="137"/>
      <c r="T21" s="138"/>
      <c r="U21" s="42" t="s">
        <v>85</v>
      </c>
      <c r="V21" s="42" t="s">
        <v>86</v>
      </c>
      <c r="W21" s="103" t="s">
        <v>87</v>
      </c>
    </row>
    <row r="22" spans="1:23" ht="3" customHeight="1">
      <c r="A22" s="19"/>
      <c r="B22" s="19"/>
      <c r="C22" s="19"/>
      <c r="D22" s="19"/>
      <c r="E22" s="19"/>
      <c r="F22" s="19"/>
      <c r="G22" s="19"/>
      <c r="H22" s="19"/>
      <c r="I22" s="19"/>
      <c r="J22" s="19"/>
      <c r="K22" s="19"/>
      <c r="L22" s="19"/>
      <c r="M22" s="19"/>
      <c r="N22" s="19"/>
      <c r="O22" s="19"/>
      <c r="P22" s="19"/>
      <c r="Q22" s="19"/>
      <c r="R22" s="19"/>
      <c r="S22" s="19"/>
      <c r="T22" s="19"/>
      <c r="U22" s="19"/>
      <c r="V22" s="19"/>
      <c r="W22" s="102"/>
    </row>
    <row r="23" spans="1:23" s="43" customFormat="1" ht="45">
      <c r="A23" s="86" t="s">
        <v>88</v>
      </c>
      <c r="B23" s="87" t="s">
        <v>89</v>
      </c>
      <c r="C23" s="87" t="s">
        <v>90</v>
      </c>
      <c r="D23" s="87" t="s">
        <v>126</v>
      </c>
      <c r="E23" s="87" t="s">
        <v>127</v>
      </c>
      <c r="F23" s="87" t="s">
        <v>146</v>
      </c>
      <c r="G23" s="87" t="s">
        <v>128</v>
      </c>
      <c r="H23" s="87" t="s">
        <v>91</v>
      </c>
      <c r="I23" s="87" t="s">
        <v>92</v>
      </c>
      <c r="J23" s="87" t="s">
        <v>93</v>
      </c>
      <c r="K23" s="87" t="s">
        <v>29</v>
      </c>
      <c r="L23" s="87" t="s">
        <v>28</v>
      </c>
      <c r="M23" s="87" t="s">
        <v>94</v>
      </c>
      <c r="N23" s="87" t="s">
        <v>95</v>
      </c>
      <c r="O23" s="87" t="s">
        <v>96</v>
      </c>
      <c r="P23" s="87" t="s">
        <v>97</v>
      </c>
      <c r="Q23" s="87" t="s">
        <v>98</v>
      </c>
      <c r="R23" s="87" t="s">
        <v>99</v>
      </c>
      <c r="S23" s="87" t="s">
        <v>100</v>
      </c>
      <c r="T23" s="87" t="s">
        <v>101</v>
      </c>
      <c r="U23" s="87" t="s">
        <v>85</v>
      </c>
      <c r="V23" s="88" t="s">
        <v>102</v>
      </c>
      <c r="W23" s="87" t="s">
        <v>87</v>
      </c>
    </row>
    <row r="24" spans="1:23">
      <c r="A24" s="33"/>
      <c r="B24" s="5"/>
      <c r="C24" s="5"/>
      <c r="D24" s="6"/>
      <c r="E24" s="6"/>
      <c r="F24" s="9">
        <f>D24+E24</f>
        <v>0</v>
      </c>
      <c r="G24" s="6"/>
      <c r="H24" s="6"/>
      <c r="I24" s="5"/>
      <c r="J24" s="7"/>
      <c r="K24" s="5" t="s">
        <v>103</v>
      </c>
      <c r="L24" s="5"/>
      <c r="M24" s="13"/>
      <c r="N24" s="5"/>
      <c r="O24" s="5"/>
      <c r="P24" s="5"/>
      <c r="Q24" s="13"/>
      <c r="R24" s="5"/>
      <c r="S24" s="5"/>
      <c r="T24" s="5"/>
      <c r="U24" s="8"/>
      <c r="V24" s="34">
        <f>C24*H24/1000*J24/1000</f>
        <v>0</v>
      </c>
      <c r="W24" s="104"/>
    </row>
    <row r="25" spans="1:23">
      <c r="A25" s="33"/>
      <c r="B25" s="5"/>
      <c r="C25" s="5"/>
      <c r="D25" s="6"/>
      <c r="E25" s="6"/>
      <c r="F25" s="9">
        <f t="shared" ref="F25:F32" si="0">D25+E25</f>
        <v>0</v>
      </c>
      <c r="G25" s="6"/>
      <c r="H25" s="6"/>
      <c r="I25" s="5"/>
      <c r="J25" s="7"/>
      <c r="K25" s="5" t="s">
        <v>103</v>
      </c>
      <c r="L25" s="5"/>
      <c r="M25" s="14"/>
      <c r="N25" s="5"/>
      <c r="O25" s="5"/>
      <c r="P25" s="5"/>
      <c r="Q25" s="14"/>
      <c r="R25" s="5"/>
      <c r="S25" s="5"/>
      <c r="T25" s="5"/>
      <c r="U25" s="8"/>
      <c r="V25" s="34">
        <f>C25*H25/1000*J25/1000</f>
        <v>0</v>
      </c>
      <c r="W25" s="104"/>
    </row>
    <row r="26" spans="1:23">
      <c r="A26" s="33"/>
      <c r="B26" s="5"/>
      <c r="C26" s="5"/>
      <c r="D26" s="6"/>
      <c r="E26" s="6"/>
      <c r="F26" s="9">
        <f t="shared" si="0"/>
        <v>0</v>
      </c>
      <c r="G26" s="6"/>
      <c r="H26" s="6"/>
      <c r="I26" s="5"/>
      <c r="J26" s="7"/>
      <c r="K26" s="5" t="s">
        <v>103</v>
      </c>
      <c r="L26" s="5"/>
      <c r="M26" s="14"/>
      <c r="N26" s="5"/>
      <c r="O26" s="5"/>
      <c r="P26" s="5"/>
      <c r="Q26" s="14"/>
      <c r="R26" s="5"/>
      <c r="S26" s="5"/>
      <c r="T26" s="5"/>
      <c r="U26" s="8"/>
      <c r="V26" s="34">
        <f>C26*H26/1000*J26/1000</f>
        <v>0</v>
      </c>
      <c r="W26" s="104"/>
    </row>
    <row r="27" spans="1:23">
      <c r="A27" s="33"/>
      <c r="B27" s="5"/>
      <c r="C27" s="5"/>
      <c r="D27" s="6"/>
      <c r="E27" s="6"/>
      <c r="F27" s="9">
        <f t="shared" si="0"/>
        <v>0</v>
      </c>
      <c r="G27" s="6"/>
      <c r="H27" s="6"/>
      <c r="I27" s="5"/>
      <c r="J27" s="7"/>
      <c r="K27" s="5" t="s">
        <v>103</v>
      </c>
      <c r="L27" s="5"/>
      <c r="M27" s="14"/>
      <c r="N27" s="5"/>
      <c r="O27" s="5"/>
      <c r="P27" s="5"/>
      <c r="Q27" s="14"/>
      <c r="R27" s="5"/>
      <c r="S27" s="5"/>
      <c r="T27" s="5"/>
      <c r="U27" s="8"/>
      <c r="V27" s="34">
        <f>C27*H27/1000*J27/1000</f>
        <v>0</v>
      </c>
      <c r="W27" s="104"/>
    </row>
    <row r="28" spans="1:23">
      <c r="A28" s="33"/>
      <c r="B28" s="5"/>
      <c r="C28" s="5"/>
      <c r="D28" s="6"/>
      <c r="E28" s="6"/>
      <c r="F28" s="9">
        <f t="shared" si="0"/>
        <v>0</v>
      </c>
      <c r="G28" s="6"/>
      <c r="H28" s="6"/>
      <c r="I28" s="5"/>
      <c r="J28" s="7"/>
      <c r="K28" s="5" t="s">
        <v>103</v>
      </c>
      <c r="L28" s="5"/>
      <c r="M28" s="13"/>
      <c r="N28" s="5"/>
      <c r="O28" s="5"/>
      <c r="P28" s="5"/>
      <c r="Q28" s="13"/>
      <c r="R28" s="5"/>
      <c r="S28" s="5"/>
      <c r="T28" s="5"/>
      <c r="U28" s="8"/>
      <c r="V28" s="34">
        <f t="shared" ref="V28:V32" si="1">C28*H28/1000*J28/1000</f>
        <v>0</v>
      </c>
      <c r="W28" s="104"/>
    </row>
    <row r="29" spans="1:23">
      <c r="A29" s="33"/>
      <c r="B29" s="5"/>
      <c r="C29" s="5"/>
      <c r="D29" s="6"/>
      <c r="E29" s="6"/>
      <c r="F29" s="9">
        <f t="shared" si="0"/>
        <v>0</v>
      </c>
      <c r="G29" s="6"/>
      <c r="H29" s="6"/>
      <c r="I29" s="5"/>
      <c r="J29" s="7"/>
      <c r="K29" s="5" t="s">
        <v>103</v>
      </c>
      <c r="L29" s="5"/>
      <c r="M29" s="13"/>
      <c r="N29" s="5"/>
      <c r="O29" s="5"/>
      <c r="P29" s="5"/>
      <c r="Q29" s="13"/>
      <c r="R29" s="5"/>
      <c r="S29" s="5"/>
      <c r="T29" s="5"/>
      <c r="U29" s="8"/>
      <c r="V29" s="34">
        <f t="shared" si="1"/>
        <v>0</v>
      </c>
      <c r="W29" s="104"/>
    </row>
    <row r="30" spans="1:23">
      <c r="A30" s="33"/>
      <c r="B30" s="5"/>
      <c r="C30" s="5"/>
      <c r="D30" s="6"/>
      <c r="E30" s="6"/>
      <c r="F30" s="9">
        <f t="shared" si="0"/>
        <v>0</v>
      </c>
      <c r="G30" s="6"/>
      <c r="H30" s="6"/>
      <c r="I30" s="5"/>
      <c r="J30" s="7"/>
      <c r="K30" s="5" t="s">
        <v>103</v>
      </c>
      <c r="L30" s="5"/>
      <c r="M30" s="13"/>
      <c r="N30" s="5"/>
      <c r="O30" s="5"/>
      <c r="P30" s="5"/>
      <c r="Q30" s="13"/>
      <c r="R30" s="5"/>
      <c r="S30" s="5"/>
      <c r="T30" s="5"/>
      <c r="U30" s="8"/>
      <c r="V30" s="34">
        <f t="shared" si="1"/>
        <v>0</v>
      </c>
      <c r="W30" s="104"/>
    </row>
    <row r="31" spans="1:23">
      <c r="A31" s="33"/>
      <c r="B31" s="5"/>
      <c r="C31" s="5"/>
      <c r="D31" s="6"/>
      <c r="E31" s="6"/>
      <c r="F31" s="9">
        <f t="shared" si="0"/>
        <v>0</v>
      </c>
      <c r="G31" s="6"/>
      <c r="H31" s="6"/>
      <c r="I31" s="5"/>
      <c r="J31" s="7"/>
      <c r="K31" s="5" t="s">
        <v>103</v>
      </c>
      <c r="L31" s="5"/>
      <c r="M31" s="13"/>
      <c r="N31" s="5"/>
      <c r="O31" s="5"/>
      <c r="P31" s="5"/>
      <c r="Q31" s="13"/>
      <c r="R31" s="5"/>
      <c r="S31" s="5"/>
      <c r="T31" s="5"/>
      <c r="U31" s="8"/>
      <c r="V31" s="34">
        <f t="shared" si="1"/>
        <v>0</v>
      </c>
      <c r="W31" s="104"/>
    </row>
    <row r="32" spans="1:23">
      <c r="A32" s="33"/>
      <c r="B32" s="5"/>
      <c r="C32" s="5"/>
      <c r="D32" s="6"/>
      <c r="E32" s="6"/>
      <c r="F32" s="9">
        <f t="shared" si="0"/>
        <v>0</v>
      </c>
      <c r="G32" s="6"/>
      <c r="H32" s="6"/>
      <c r="I32" s="5"/>
      <c r="J32" s="7"/>
      <c r="K32" s="5" t="s">
        <v>103</v>
      </c>
      <c r="L32" s="5"/>
      <c r="M32" s="13"/>
      <c r="N32" s="5"/>
      <c r="O32" s="5"/>
      <c r="P32" s="5"/>
      <c r="Q32" s="13"/>
      <c r="R32" s="5"/>
      <c r="S32" s="5"/>
      <c r="T32" s="5"/>
      <c r="U32" s="8"/>
      <c r="V32" s="34">
        <f t="shared" si="1"/>
        <v>0</v>
      </c>
      <c r="W32" s="104"/>
    </row>
    <row r="33" spans="1:23">
      <c r="A33" s="35" t="s">
        <v>104</v>
      </c>
      <c r="B33" s="36" t="s">
        <v>105</v>
      </c>
      <c r="C33" s="36">
        <v>0</v>
      </c>
      <c r="D33" s="37">
        <v>400</v>
      </c>
      <c r="E33" s="37">
        <v>400</v>
      </c>
      <c r="F33" s="50">
        <f>D33+E33</f>
        <v>800</v>
      </c>
      <c r="G33" s="37">
        <v>90</v>
      </c>
      <c r="H33" s="37">
        <v>5000</v>
      </c>
      <c r="I33" s="36">
        <v>150</v>
      </c>
      <c r="J33" s="38">
        <v>1000</v>
      </c>
      <c r="K33" s="36" t="s">
        <v>103</v>
      </c>
      <c r="L33" s="36" t="s">
        <v>106</v>
      </c>
      <c r="M33" s="51">
        <v>0.6</v>
      </c>
      <c r="N33" s="36" t="s">
        <v>107</v>
      </c>
      <c r="O33" s="36" t="s">
        <v>108</v>
      </c>
      <c r="P33" s="36" t="s">
        <v>24</v>
      </c>
      <c r="Q33" s="51">
        <v>0.5</v>
      </c>
      <c r="R33" s="36" t="s">
        <v>107</v>
      </c>
      <c r="S33" s="36" t="s">
        <v>108</v>
      </c>
      <c r="T33" s="36" t="s">
        <v>25</v>
      </c>
      <c r="U33" s="40" t="s">
        <v>109</v>
      </c>
      <c r="V33" s="41">
        <f>C33*H33/1000*J33/1000</f>
        <v>0</v>
      </c>
      <c r="W33" s="40" t="s">
        <v>110</v>
      </c>
    </row>
    <row r="34" spans="1:23">
      <c r="A34" s="52"/>
      <c r="B34" s="53"/>
      <c r="C34" s="53"/>
      <c r="D34" s="54"/>
      <c r="E34" s="54"/>
      <c r="F34" s="55"/>
      <c r="G34" s="54"/>
      <c r="H34" s="54"/>
      <c r="I34" s="53"/>
      <c r="J34" s="53"/>
      <c r="K34" s="53"/>
      <c r="L34" s="53"/>
      <c r="M34" s="53"/>
      <c r="N34" s="53"/>
      <c r="O34" s="53"/>
      <c r="P34" s="53"/>
      <c r="Q34" s="53"/>
      <c r="R34" s="53"/>
      <c r="S34" s="53"/>
      <c r="T34" s="53"/>
      <c r="U34" s="57" t="s">
        <v>111</v>
      </c>
      <c r="V34" s="56">
        <f>SUBTOTAL(109,Table5[Gesamt
Q×L×M '[m2']])</f>
        <v>0</v>
      </c>
      <c r="W34" s="53"/>
    </row>
    <row r="35" spans="1:23">
      <c r="A35" s="63"/>
      <c r="C35" s="64"/>
      <c r="U35" s="65"/>
      <c r="V35" s="66"/>
    </row>
    <row r="36" spans="1:23">
      <c r="U36" s="65"/>
      <c r="V36" s="66"/>
    </row>
    <row r="37" spans="1:23">
      <c r="M37" s="58" t="s">
        <v>153</v>
      </c>
      <c r="U37" s="65"/>
      <c r="V37" s="66"/>
    </row>
    <row r="38" spans="1:23" ht="15">
      <c r="A38" s="59" t="s">
        <v>50</v>
      </c>
      <c r="V38" s="68"/>
    </row>
    <row r="39" spans="1:23" ht="14.25" customHeight="1"/>
    <row r="40" spans="1:23" ht="14.25" customHeight="1">
      <c r="A40" s="58" t="s">
        <v>119</v>
      </c>
      <c r="V40" s="68"/>
    </row>
    <row r="41" spans="1:23" ht="14.25" customHeight="1">
      <c r="V41" s="68"/>
    </row>
    <row r="42" spans="1:23" ht="14.25" customHeight="1">
      <c r="A42" s="58" t="s">
        <v>62</v>
      </c>
      <c r="V42" s="68"/>
    </row>
    <row r="43" spans="1:23" ht="14.25" customHeight="1">
      <c r="A43" s="58" t="s">
        <v>120</v>
      </c>
      <c r="V43" s="68"/>
    </row>
    <row r="44" spans="1:23" ht="14.25" customHeight="1">
      <c r="V44" s="68"/>
    </row>
    <row r="45" spans="1:23" ht="14.25" customHeight="1">
      <c r="B45" s="61" t="s">
        <v>53</v>
      </c>
      <c r="C45" s="58" t="s">
        <v>54</v>
      </c>
      <c r="V45" s="68"/>
    </row>
    <row r="46" spans="1:23" ht="14.25" customHeight="1">
      <c r="B46" s="8" t="s">
        <v>55</v>
      </c>
      <c r="C46" s="69" t="s">
        <v>56</v>
      </c>
      <c r="D46" s="69"/>
      <c r="E46" s="69"/>
      <c r="V46" s="68"/>
    </row>
    <row r="47" spans="1:23" ht="14.25" customHeight="1">
      <c r="B47" s="70" t="s">
        <v>55</v>
      </c>
      <c r="C47" s="71" t="s">
        <v>57</v>
      </c>
      <c r="D47" s="71"/>
      <c r="E47" s="71"/>
      <c r="M47" s="90" t="s">
        <v>154</v>
      </c>
      <c r="V47" s="68"/>
    </row>
    <row r="48" spans="1:23" ht="14.25" customHeight="1">
      <c r="B48" s="72" t="s">
        <v>55</v>
      </c>
      <c r="C48" s="73" t="s">
        <v>58</v>
      </c>
      <c r="D48" s="73"/>
      <c r="E48" s="73"/>
      <c r="V48" s="68"/>
    </row>
    <row r="49" spans="1:22" ht="14.25" customHeight="1">
      <c r="B49" s="74" t="s">
        <v>59</v>
      </c>
      <c r="C49" s="75" t="s">
        <v>60</v>
      </c>
      <c r="D49" s="75"/>
      <c r="E49" s="75"/>
      <c r="V49" s="68"/>
    </row>
    <row r="50" spans="1:22" ht="14.25" customHeight="1">
      <c r="V50" s="68"/>
    </row>
    <row r="51" spans="1:22" ht="15">
      <c r="V51" s="68"/>
    </row>
    <row r="52" spans="1:22" ht="15">
      <c r="A52" s="59" t="s">
        <v>121</v>
      </c>
      <c r="V52" s="68"/>
    </row>
    <row r="54" spans="1:22" ht="15">
      <c r="B54" s="76" t="s">
        <v>45</v>
      </c>
      <c r="V54" s="68"/>
    </row>
    <row r="55" spans="1:22">
      <c r="B55" s="76" t="s">
        <v>46</v>
      </c>
    </row>
    <row r="56" spans="1:22">
      <c r="B56" s="76" t="s">
        <v>47</v>
      </c>
    </row>
    <row r="58" spans="1:22">
      <c r="B58" s="76" t="s">
        <v>48</v>
      </c>
    </row>
    <row r="59" spans="1:22">
      <c r="B59" s="76" t="s">
        <v>49</v>
      </c>
    </row>
    <row r="60" spans="1:22">
      <c r="B60" s="76"/>
    </row>
    <row r="61" spans="1:22" ht="15">
      <c r="A61" s="77" t="s">
        <v>155</v>
      </c>
      <c r="B61" s="78"/>
      <c r="C61" s="78"/>
      <c r="D61" s="78"/>
      <c r="E61" s="78"/>
    </row>
    <row r="62" spans="1:22">
      <c r="A62" s="78"/>
      <c r="B62" s="78"/>
      <c r="C62" s="78"/>
      <c r="D62" s="78"/>
      <c r="E62" s="78"/>
    </row>
    <row r="63" spans="1:22">
      <c r="A63" s="78" t="s">
        <v>148</v>
      </c>
      <c r="C63" s="78"/>
      <c r="D63" s="78"/>
      <c r="E63" s="78"/>
      <c r="F63" s="78"/>
    </row>
    <row r="65" spans="2:6">
      <c r="B65" s="79" t="s">
        <v>132</v>
      </c>
      <c r="C65" s="79" t="s">
        <v>126</v>
      </c>
      <c r="D65" s="79" t="s">
        <v>127</v>
      </c>
      <c r="E65" s="79" t="s">
        <v>133</v>
      </c>
      <c r="F65" s="79" t="s">
        <v>149</v>
      </c>
    </row>
    <row r="66" spans="2:6">
      <c r="B66" s="80">
        <v>150</v>
      </c>
      <c r="C66" s="80">
        <v>400</v>
      </c>
      <c r="D66" s="80">
        <v>400</v>
      </c>
      <c r="E66" s="9">
        <f t="shared" ref="E66" si="2">C66+D66</f>
        <v>800</v>
      </c>
      <c r="F66" s="80">
        <v>1000</v>
      </c>
    </row>
    <row r="67" spans="2:6">
      <c r="B67" s="81" t="s">
        <v>134</v>
      </c>
      <c r="C67" s="81">
        <f>$B$66+150</f>
        <v>300</v>
      </c>
      <c r="D67" s="81">
        <f>$B$66+150</f>
        <v>300</v>
      </c>
      <c r="E67" s="81">
        <f>C67+D67</f>
        <v>600</v>
      </c>
    </row>
    <row r="68" spans="2:6">
      <c r="B68" s="81" t="s">
        <v>135</v>
      </c>
      <c r="C68" s="81">
        <f>E68-C67</f>
        <v>640</v>
      </c>
      <c r="D68" s="81">
        <f>E68-D67</f>
        <v>640</v>
      </c>
      <c r="E68" s="81">
        <f>$F$66-F68</f>
        <v>940</v>
      </c>
      <c r="F68" s="64">
        <v>60</v>
      </c>
    </row>
    <row r="69" spans="2:6">
      <c r="B69" s="81"/>
      <c r="C69" s="81"/>
      <c r="D69" s="81"/>
      <c r="E69" s="81"/>
    </row>
    <row r="70" spans="2:6">
      <c r="C70" s="82">
        <f>C67</f>
        <v>300</v>
      </c>
      <c r="D70" s="82">
        <f>D67</f>
        <v>300</v>
      </c>
      <c r="E70" s="82">
        <f t="shared" ref="E70:E71" si="3">C70+D70</f>
        <v>600</v>
      </c>
    </row>
    <row r="71" spans="2:6">
      <c r="C71" s="82">
        <f>C67</f>
        <v>300</v>
      </c>
      <c r="D71" s="82">
        <f>D68</f>
        <v>640</v>
      </c>
      <c r="E71" s="82">
        <f t="shared" si="3"/>
        <v>940</v>
      </c>
    </row>
    <row r="72" spans="2:6">
      <c r="C72" s="82">
        <f>C68</f>
        <v>640</v>
      </c>
      <c r="D72" s="82">
        <f>D67</f>
        <v>300</v>
      </c>
      <c r="E72" s="82">
        <f>C72+D72</f>
        <v>940</v>
      </c>
    </row>
    <row r="73" spans="2:6">
      <c r="C73" s="82">
        <f>C67</f>
        <v>300</v>
      </c>
      <c r="D73" s="82">
        <f>D67</f>
        <v>300</v>
      </c>
      <c r="E73" s="82">
        <f>C73+D73</f>
        <v>600</v>
      </c>
    </row>
  </sheetData>
  <sheetProtection sheet="1" insertRows="0" deleteRows="0"/>
  <dataConsolidate/>
  <mergeCells count="7">
    <mergeCell ref="P15:R17"/>
    <mergeCell ref="Q21:T21"/>
    <mergeCell ref="A21:C21"/>
    <mergeCell ref="D21:G21"/>
    <mergeCell ref="H21:J21"/>
    <mergeCell ref="K21:L21"/>
    <mergeCell ref="M21:P21"/>
  </mergeCells>
  <conditionalFormatting sqref="A24:U33">
    <cfRule type="expression" dxfId="171" priority="3">
      <formula>OR(A24="")</formula>
    </cfRule>
  </conditionalFormatting>
  <conditionalFormatting sqref="B66">
    <cfRule type="expression" dxfId="170" priority="30">
      <formula>NOT(OR(B66=50,B66=60,B66=80,B66=100,B66=120,B66=133,B66=150))</formula>
    </cfRule>
  </conditionalFormatting>
  <conditionalFormatting sqref="C24:C33">
    <cfRule type="cellIs" dxfId="169" priority="24" operator="lessThan">
      <formula>0</formula>
    </cfRule>
  </conditionalFormatting>
  <conditionalFormatting sqref="C66">
    <cfRule type="expression" dxfId="168" priority="29">
      <formula>NOT(AND(C66&gt;=B66+150,C66&lt;=F66-60-B66-150,E66&lt;=F66-60))</formula>
    </cfRule>
  </conditionalFormatting>
  <conditionalFormatting sqref="D24:D33">
    <cfRule type="expression" dxfId="167" priority="32">
      <formula>NOT(AND(D24&gt;=I24+150,D24&lt;=J24-60-I24-150,F24&lt;=J24-60,I24&gt;0,J24&gt;0))</formula>
    </cfRule>
  </conditionalFormatting>
  <conditionalFormatting sqref="D66">
    <cfRule type="expression" dxfId="166" priority="28">
      <formula>NOT(AND(D66&gt;=B66+150,D66&lt;=F66-60-B66-150,E66&lt;=F66-60))</formula>
    </cfRule>
  </conditionalFormatting>
  <conditionalFormatting sqref="E24:E33">
    <cfRule type="expression" dxfId="165" priority="31">
      <formula>NOT(AND(E24&gt;=I24+150,E24&lt;=J24-60-I24-150,F24&lt;=J24-60,I24&gt;0,J24&gt;0))</formula>
    </cfRule>
  </conditionalFormatting>
  <conditionalFormatting sqref="E66">
    <cfRule type="expression" dxfId="164" priority="27">
      <formula>NOT(AND(E66&gt;=2*(B66+150),E66&lt;=F66-60))</formula>
    </cfRule>
  </conditionalFormatting>
  <conditionalFormatting sqref="F24:F33">
    <cfRule type="expression" dxfId="163" priority="25">
      <formula>NOT(OR(AND(F24&gt;=2*(I24+150),F24&lt;=J24-60,D24&gt;0,E24&gt;0),F24=0))</formula>
    </cfRule>
  </conditionalFormatting>
  <conditionalFormatting sqref="F66">
    <cfRule type="cellIs" dxfId="162" priority="26" operator="notBetween">
      <formula>600</formula>
      <formula>1100</formula>
    </cfRule>
  </conditionalFormatting>
  <conditionalFormatting sqref="G24:G33">
    <cfRule type="cellIs" dxfId="161" priority="23" operator="notBetween">
      <formula>75</formula>
      <formula>175</formula>
    </cfRule>
  </conditionalFormatting>
  <conditionalFormatting sqref="H24:H33">
    <cfRule type="cellIs" dxfId="160" priority="21" operator="lessThan">
      <formula>2000</formula>
    </cfRule>
    <cfRule type="cellIs" dxfId="159" priority="22" operator="notBetween">
      <formula>2000</formula>
      <formula>10000</formula>
    </cfRule>
  </conditionalFormatting>
  <conditionalFormatting sqref="I24:I33">
    <cfRule type="expression" dxfId="158" priority="7">
      <formula>AND(OR(D24&gt;0,E24&gt;0),I24=0)</formula>
    </cfRule>
    <cfRule type="expression" dxfId="157" priority="14">
      <formula>OR(AND(L24="Power T",OR(I24=220)))</formula>
    </cfRule>
    <cfRule type="expression" dxfId="156" priority="15">
      <formula>OR(AND(L24="Power T",OR(I24=50)),AND(L24="Power S",OR(I24=220,I24=250)),AND(L24="Perform R",OR(I24=50,I24=220,I24=250)),AND(L24="Perform C",OR(I24=220,I24=250)))</formula>
    </cfRule>
    <cfRule type="expression" dxfId="155" priority="16">
      <formula>NOT(OR(I24=50,I24=60,I24=80,I24=100,I24=120,I24=133,I24=150,I24=172,I24=200,I24=220,I24=240,I24=250))</formula>
    </cfRule>
  </conditionalFormatting>
  <conditionalFormatting sqref="J24:J33">
    <cfRule type="expression" dxfId="154" priority="6">
      <formula>AND(OR(D24&gt;0,E24&gt;0),J24=0)</formula>
    </cfRule>
    <cfRule type="cellIs" dxfId="153" priority="36" operator="notBetween">
      <formula>600</formula>
      <formula>1100</formula>
    </cfRule>
  </conditionalFormatting>
  <conditionalFormatting sqref="K24:K33">
    <cfRule type="expression" dxfId="152" priority="12">
      <formula>NOT(OR(K24="FTV HL",K24=""))</formula>
    </cfRule>
  </conditionalFormatting>
  <conditionalFormatting sqref="L24:L33">
    <cfRule type="expression" dxfId="151" priority="9">
      <formula>OR(AND(L24="Power T",OR(I24=220)))</formula>
    </cfRule>
    <cfRule type="expression" dxfId="150" priority="10">
      <formula>OR(AND(L24="Power T",OR(I24=50)),AND(L24="Power S",OR(I24=220,I24=250)),AND(L24="Perform R",OR(I24=50,I24=220,I24=250)),AND(L24="Perform C",OR(I24=220,I24=250)))</formula>
    </cfRule>
    <cfRule type="expression" dxfId="149" priority="11">
      <formula>NOT(OR(L24="Power T",L24="Power S",L24="Perform R",L24="Perform C"))</formula>
    </cfRule>
  </conditionalFormatting>
  <conditionalFormatting sqref="M24:M33">
    <cfRule type="expression" dxfId="148" priority="8">
      <formula>OR(AND(N24="HPS 200",NOT(M24=0.55)),AND(NOT(N24="HPS 200"),M24=0.55))</formula>
    </cfRule>
  </conditionalFormatting>
  <conditionalFormatting sqref="N24:N33">
    <cfRule type="expression" dxfId="147" priority="4">
      <formula>OR(AND(N24="HPS 200",NOT(M24=0.55)),AND(NOT(N24="HPS 200"),M24=0.55))</formula>
    </cfRule>
    <cfRule type="expression" dxfId="146" priority="20">
      <formula>NOT(OR(N24="SP 25",N24="SP 25",N24="PVDF 25",N24="PVDF 35",N24="PUR 50",N24="PVCF 150",N24="HPS 200",N24="PRISMA",N24="PRISMA ELEMENTS",N24="Inox 304",N24="Inox 316L",N24="Inox 316"))</formula>
    </cfRule>
  </conditionalFormatting>
  <conditionalFormatting sqref="P24:P33">
    <cfRule type="expression" dxfId="145" priority="34">
      <formula>NOT(OR(P24="M",P24="M8"))</formula>
    </cfRule>
  </conditionalFormatting>
  <conditionalFormatting sqref="R24:R33">
    <cfRule type="expression" dxfId="144" priority="18">
      <formula>NOT(OR(R24="SP 25",R24="SP 25",R24="PVDF 25",R24="PVDF 35",R24="PUR 50",R24="PVCF 150",R24="HPS 200",R24="PRISMA",R24="PRISMA ELEMENTS",R24="Inox 304",R24="Inox 316L",R24="Inox 316"))</formula>
    </cfRule>
  </conditionalFormatting>
  <conditionalFormatting sqref="T24:T33">
    <cfRule type="expression" dxfId="143" priority="33">
      <formula>NOT(OR(T24="S",T24="V",T24="V2",T24="G",T24="M2"))</formula>
    </cfRule>
  </conditionalFormatting>
  <conditionalFormatting sqref="W33">
    <cfRule type="expression" dxfId="142" priority="1">
      <formula>OR(W33="")</formula>
    </cfRule>
  </conditionalFormatting>
  <dataValidations count="16">
    <dataValidation type="whole" errorStyle="information" allowBlank="1" errorTitle="wrong" sqref="G24:G33" xr:uid="{85459F3B-405F-4BB0-9ABA-F047A712136A}">
      <formula1>75</formula1>
      <formula2>175</formula2>
    </dataValidation>
    <dataValidation type="whole" errorStyle="information" allowBlank="1" errorTitle="Wrong length" error="Insert length (whole number)_x000a_2000 to 8000 mm" sqref="H25:H28 H30:H32" xr:uid="{CECEC377-AF21-4BD3-95DE-9CED3C427997}">
      <formula1>2000</formula1>
      <formula2>8000</formula2>
    </dataValidation>
    <dataValidation type="whole" allowBlank="1" showInputMessage="1" showErrorMessage="1" sqref="F66" xr:uid="{5062C962-1C54-44F1-BA9A-3BA2AA82228A}">
      <formula1>600</formula1>
      <formula2>1100</formula2>
    </dataValidation>
    <dataValidation type="list" allowBlank="1" sqref="T24:T33" xr:uid="{4314CF4C-4942-4A09-ADDA-2387CE362695}">
      <formula1>"S,V,V2,G,M2"</formula1>
    </dataValidation>
    <dataValidation type="list" allowBlank="1" sqref="P24:P33" xr:uid="{9D21B1EA-9CAB-4394-96D5-EF60949C8CAC}">
      <formula1>"M,M8"</formula1>
    </dataValidation>
    <dataValidation type="list" allowBlank="1" sqref="L24:L33" xr:uid="{FB71AE83-35ED-43B3-A636-FF4EA6B7632C}">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34E1A6B0-91A4-4CFA-AF69-F040B6EE412A}">
      <formula1>600</formula1>
      <formula2>1100</formula2>
    </dataValidation>
    <dataValidation type="list" allowBlank="1" sqref="B66 I24:I33" xr:uid="{8C365039-8256-4AD6-8842-DFE7F5E4CFCB}">
      <formula1>"50,60,80,100,120,133,150,172,200,220,240,250"</formula1>
    </dataValidation>
    <dataValidation type="custom" errorStyle="information" allowBlank="1" errorTitle="wrong" sqref="D24:D33" xr:uid="{5AC003EC-EB28-4557-9227-DDDF169D5E21}">
      <formula1>AND(D24&gt;=I24+150,D24&lt;=J24-60-I24-150)</formula1>
    </dataValidation>
    <dataValidation type="custom" errorStyle="information" allowBlank="1" errorTitle="wrong" sqref="E24:E33" xr:uid="{9C418ECF-E6BC-4B1F-9E70-EA918E34B5AF}">
      <formula1>AND(E24&gt;=I24+150,E24&lt;=J24-60-I24-150)</formula1>
    </dataValidation>
    <dataValidation type="custom" errorStyle="information" allowBlank="1" errorTitle="wrong" sqref="F24:F33" xr:uid="{71E1DC6E-BF78-42DF-84A0-BBC16AA88538}">
      <formula1>AND(F24&gt;=2*(I24+150),F24&lt;=J24-60)</formula1>
    </dataValidation>
    <dataValidation type="whole" operator="greaterThanOrEqual" allowBlank="1" sqref="C24:C33" xr:uid="{6C0195CD-E5D5-410C-BBE4-B122409093CC}">
      <formula1>0</formula1>
    </dataValidation>
    <dataValidation type="whole" errorStyle="information" allowBlank="1" errorTitle="Wrong length" error="Insert length (whole number)_x000a_2000 to 8000 mm" sqref="H24 H33 H29" xr:uid="{00AF6DBD-AB07-4868-A624-FB6E30739AD0}">
      <formula1>2000</formula1>
      <formula2>10000</formula2>
    </dataValidation>
    <dataValidation type="list" allowBlank="1" sqref="R24:R33 N24:N33" xr:uid="{F3FC3FB0-B201-494C-8AF4-80CAF9A22468}">
      <formula1>"SP 25,SP 25,PVDF 25,PVDF 35,PUR 50,PVCF 150,HPS 200,PRISMA,PRISMA ELEMENTS,Inox 304,Inox 316L,Inox 316"</formula1>
    </dataValidation>
    <dataValidation type="list" allowBlank="1" sqref="K24:K32" xr:uid="{9BCA0F70-00D5-4954-B8F1-6766AE126E62}">
      <formula1>"FTV HL"</formula1>
    </dataValidation>
    <dataValidation type="list" allowBlank="1" showInputMessage="1" showErrorMessage="1" sqref="W24:W33" xr:uid="{C6DBD987-CF9D-4234-A22B-459A15FBE3F5}">
      <formula1>"Priority A, Priority B, Priority C"</formula1>
    </dataValidation>
  </dataValidations>
  <pageMargins left="0.39370078740157483" right="0.39370078740157483" top="0.39370078740157483" bottom="0.39370078740157483" header="0.31496062992125984" footer="0.31496062992125984"/>
  <pageSetup paperSize="9" scale="47" pageOrder="overThenDown" orientation="landscape" r:id="rId1"/>
  <ignoredErrors>
    <ignoredError sqref="A1:XFD53 A60:XFD1048576 A54:A59 C54:XFD59"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19" id="{00000000-000E-0000-0600-000011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600-00000F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B7C8629A-081A-4443-8136-3E7B78DD9D9F}">
          <x14:formula1>
            <xm:f>List_Values!$B$2:$B$11</xm:f>
          </x14:formula1>
          <xm:sqref>Q24:Q33</xm:sqref>
        </x14:dataValidation>
        <x14:dataValidation type="list" allowBlank="1" xr:uid="{7E66B732-474E-4106-9C52-852160C4CCD1}">
          <x14:formula1>
            <xm:f>List_Values!$A$2:$A$9</xm:f>
          </x14:formula1>
          <xm:sqref>M24:M33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692B-73F5-4F06-BECE-90EC37CD9FA4}">
  <sheetPr codeName="Sheet7"/>
  <dimension ref="A1:Y67"/>
  <sheetViews>
    <sheetView showGridLines="0" zoomScaleNormal="100" zoomScaleSheetLayoutView="70" workbookViewId="0">
      <selection activeCell="D3" sqref="D3"/>
    </sheetView>
  </sheetViews>
  <sheetFormatPr defaultRowHeight="14.25"/>
  <cols>
    <col min="1" max="1" width="17.625" style="58" customWidth="1"/>
    <col min="2" max="2" width="14.625" style="58" customWidth="1"/>
    <col min="3" max="12" width="10.625" style="58" customWidth="1"/>
    <col min="13" max="13" width="12" style="58" customWidth="1"/>
    <col min="14" max="14" width="11.375" style="58" customWidth="1"/>
    <col min="15" max="15" width="10.625" style="58" customWidth="1"/>
    <col min="16" max="17" width="12.625" style="58" customWidth="1"/>
    <col min="18" max="19" width="10.625" style="58" customWidth="1"/>
    <col min="20" max="21" width="12.625" style="58" customWidth="1"/>
    <col min="22" max="22" width="10.625" style="58" customWidth="1"/>
    <col min="23" max="23" width="24.625" style="58" customWidth="1"/>
    <col min="24" max="24" width="10.625" style="58" customWidth="1"/>
    <col min="25" max="16384" width="9" style="58"/>
  </cols>
  <sheetData>
    <row r="1" spans="1:19" s="43" customFormat="1" ht="15.75">
      <c r="B1" s="44"/>
      <c r="C1" s="45" t="s">
        <v>66</v>
      </c>
    </row>
    <row r="2" spans="1:19" s="43" customFormat="1" ht="26.25">
      <c r="C2" s="47" t="s">
        <v>156</v>
      </c>
    </row>
    <row r="3" spans="1:19" s="43" customFormat="1" ht="15.75">
      <c r="C3" s="48" t="s">
        <v>1</v>
      </c>
      <c r="D3" s="49" t="str" cm="1">
        <f t="array" ref="D3">LOOKUP(2,1/(Updates!A:A&lt;&gt;""),Updates!A:A)</f>
        <v>1.4</v>
      </c>
      <c r="E3" s="30" t="s">
        <v>2</v>
      </c>
      <c r="K3" s="46"/>
    </row>
    <row r="4" spans="1:19" s="43" customFormat="1"/>
    <row r="5" spans="1:19" ht="15">
      <c r="A5" s="84" t="s">
        <v>68</v>
      </c>
      <c r="B5" s="31" t="str">
        <f>IF('FTV HL Fassadenpaneel'!B5=0,"",'FTV HL Fassadenpaneel'!B5)</f>
        <v/>
      </c>
      <c r="C5" s="32"/>
    </row>
    <row r="6" spans="1:19" ht="15">
      <c r="A6" s="84" t="s">
        <v>70</v>
      </c>
      <c r="B6" s="31" t="str">
        <f>IF('FTV HL Fassadenpaneel'!B6=0,"",'FTV HL Fassadenpaneel'!B6)</f>
        <v/>
      </c>
      <c r="C6" s="32"/>
    </row>
    <row r="7" spans="1:19" ht="15">
      <c r="A7" s="84" t="s">
        <v>71</v>
      </c>
      <c r="B7" s="31" t="str">
        <f>IF('FTV HL Fassadenpaneel'!B7=0,"",'FTV HL Fassadenpaneel'!B7)</f>
        <v/>
      </c>
      <c r="C7" s="32"/>
    </row>
    <row r="8" spans="1:19" ht="15">
      <c r="A8" s="84" t="s">
        <v>72</v>
      </c>
      <c r="B8" s="31" t="str">
        <f>IF('FTV HL Fassadenpaneel'!B8=0,"",'FTV HL Fassadenpaneel'!B8)</f>
        <v/>
      </c>
      <c r="C8" s="32"/>
    </row>
    <row r="9" spans="1:19" ht="15">
      <c r="A9" s="84" t="s">
        <v>73</v>
      </c>
      <c r="B9" s="31" t="str">
        <f>IF('FTV HL Fassadenpaneel'!B9=0,"",'FTV HL Fassadenpaneel'!B9)</f>
        <v/>
      </c>
      <c r="C9" s="32"/>
    </row>
    <row r="12" spans="1:19" ht="15">
      <c r="A12" s="84" t="s">
        <v>74</v>
      </c>
      <c r="B12" s="31" t="str">
        <f>IF('FTV HL Fassadenpaneel'!B12=0,"",'FTV HL Fassadenpaneel'!B12)</f>
        <v/>
      </c>
      <c r="C12" s="85"/>
    </row>
    <row r="13" spans="1:19" ht="15">
      <c r="A13" s="84" t="s">
        <v>75</v>
      </c>
      <c r="B13" s="31" t="str">
        <f>IF('FTV HL Fassadenpaneel'!B13=0,"",'FTV HL Fassadenpaneel'!B13)</f>
        <v/>
      </c>
      <c r="C13" s="85"/>
      <c r="M13" s="63"/>
      <c r="Q13" s="63"/>
    </row>
    <row r="14" spans="1:19" ht="15" customHeight="1">
      <c r="A14" s="84" t="s">
        <v>76</v>
      </c>
      <c r="B14" s="31" t="str">
        <f>IF('FTV HL Fassadenpaneel'!B14=0,"",'FTV HL Fassadenpaneel'!B14)</f>
        <v/>
      </c>
      <c r="C14" s="85"/>
      <c r="Q14" s="114"/>
      <c r="R14" s="114"/>
      <c r="S14" s="114"/>
    </row>
    <row r="15" spans="1:19">
      <c r="Q15" s="134" t="s">
        <v>124</v>
      </c>
      <c r="R15" s="134"/>
      <c r="S15" s="134"/>
    </row>
    <row r="16" spans="1:19">
      <c r="Q16" s="134"/>
      <c r="R16" s="134"/>
      <c r="S16" s="134"/>
    </row>
    <row r="17" spans="1:25" ht="15">
      <c r="A17" s="84" t="s">
        <v>79</v>
      </c>
      <c r="B17" s="31" t="str">
        <f>IF('FTV HL Fassadenpaneel'!B17=0,"",'FTV HL Fassadenpaneel'!B17)</f>
        <v/>
      </c>
      <c r="C17" s="85"/>
      <c r="Q17" s="134"/>
      <c r="R17" s="134"/>
      <c r="S17" s="134"/>
    </row>
    <row r="21" spans="1:25" s="43" customFormat="1" ht="15.75" customHeight="1">
      <c r="A21" s="135" t="s">
        <v>81</v>
      </c>
      <c r="B21" s="135"/>
      <c r="C21" s="135"/>
      <c r="D21" s="136" t="s">
        <v>125</v>
      </c>
      <c r="E21" s="137"/>
      <c r="F21" s="137"/>
      <c r="G21" s="137"/>
      <c r="H21" s="137"/>
      <c r="I21" s="138"/>
      <c r="J21" s="135" t="s">
        <v>82</v>
      </c>
      <c r="K21" s="135"/>
      <c r="L21" s="135"/>
      <c r="M21" s="135" t="s">
        <v>29</v>
      </c>
      <c r="N21" s="135"/>
      <c r="O21" s="136" t="s">
        <v>83</v>
      </c>
      <c r="P21" s="137"/>
      <c r="Q21" s="137"/>
      <c r="R21" s="138"/>
      <c r="S21" s="136" t="s">
        <v>84</v>
      </c>
      <c r="T21" s="137"/>
      <c r="U21" s="137"/>
      <c r="V21" s="138"/>
      <c r="W21" s="42" t="s">
        <v>85</v>
      </c>
      <c r="X21" s="42" t="s">
        <v>86</v>
      </c>
      <c r="Y21" s="103" t="s">
        <v>87</v>
      </c>
    </row>
    <row r="22" spans="1:25" ht="3" customHeight="1">
      <c r="A22" s="19"/>
      <c r="B22" s="19"/>
      <c r="C22" s="19"/>
      <c r="D22" s="19"/>
      <c r="E22" s="19"/>
      <c r="F22" s="19"/>
      <c r="G22" s="19"/>
      <c r="H22" s="19"/>
      <c r="I22" s="19"/>
      <c r="J22" s="19"/>
      <c r="K22" s="19"/>
      <c r="L22" s="19"/>
      <c r="M22" s="19"/>
      <c r="N22" s="19"/>
      <c r="O22" s="19"/>
      <c r="P22" s="19"/>
      <c r="Q22" s="19"/>
      <c r="R22" s="19"/>
      <c r="S22" s="19"/>
      <c r="T22" s="19"/>
      <c r="U22" s="19"/>
      <c r="V22" s="19"/>
      <c r="W22" s="19"/>
      <c r="X22" s="19"/>
      <c r="Y22" s="102"/>
    </row>
    <row r="23" spans="1:25" s="43" customFormat="1" ht="45">
      <c r="A23" s="86" t="s">
        <v>88</v>
      </c>
      <c r="B23" s="87" t="s">
        <v>89</v>
      </c>
      <c r="C23" s="87" t="s">
        <v>90</v>
      </c>
      <c r="D23" s="87" t="s">
        <v>126</v>
      </c>
      <c r="E23" s="87" t="s">
        <v>127</v>
      </c>
      <c r="F23" s="87" t="s">
        <v>137</v>
      </c>
      <c r="G23" s="87" t="s">
        <v>157</v>
      </c>
      <c r="H23" s="87" t="s">
        <v>138</v>
      </c>
      <c r="I23" s="87" t="s">
        <v>139</v>
      </c>
      <c r="J23" s="87" t="s">
        <v>91</v>
      </c>
      <c r="K23" s="87" t="s">
        <v>92</v>
      </c>
      <c r="L23" s="87" t="s">
        <v>93</v>
      </c>
      <c r="M23" s="87" t="s">
        <v>29</v>
      </c>
      <c r="N23" s="87" t="s">
        <v>28</v>
      </c>
      <c r="O23" s="87" t="s">
        <v>94</v>
      </c>
      <c r="P23" s="87" t="s">
        <v>95</v>
      </c>
      <c r="Q23" s="87" t="s">
        <v>96</v>
      </c>
      <c r="R23" s="87" t="s">
        <v>97</v>
      </c>
      <c r="S23" s="87" t="s">
        <v>98</v>
      </c>
      <c r="T23" s="87" t="s">
        <v>99</v>
      </c>
      <c r="U23" s="87" t="s">
        <v>100</v>
      </c>
      <c r="V23" s="87" t="s">
        <v>101</v>
      </c>
      <c r="W23" s="87" t="s">
        <v>85</v>
      </c>
      <c r="X23" s="88" t="s">
        <v>102</v>
      </c>
      <c r="Y23" s="87" t="s">
        <v>87</v>
      </c>
    </row>
    <row r="24" spans="1:25">
      <c r="A24" s="33"/>
      <c r="B24" s="5"/>
      <c r="C24" s="5"/>
      <c r="D24" s="6"/>
      <c r="E24" s="6"/>
      <c r="F24" s="6"/>
      <c r="G24" s="9">
        <f>D24+E24+F24</f>
        <v>0</v>
      </c>
      <c r="H24" s="6"/>
      <c r="I24" s="6"/>
      <c r="J24" s="6"/>
      <c r="K24" s="5"/>
      <c r="L24" s="7"/>
      <c r="M24" s="5" t="s">
        <v>103</v>
      </c>
      <c r="N24" s="5"/>
      <c r="O24" s="13"/>
      <c r="P24" s="5"/>
      <c r="Q24" s="5"/>
      <c r="R24" s="5"/>
      <c r="S24" s="13"/>
      <c r="T24" s="5"/>
      <c r="U24" s="5"/>
      <c r="V24" s="5"/>
      <c r="W24" s="8"/>
      <c r="X24" s="34">
        <f>C24*J24/1000*L24/1000</f>
        <v>0</v>
      </c>
      <c r="Y24" s="104"/>
    </row>
    <row r="25" spans="1:25">
      <c r="A25" s="33"/>
      <c r="B25" s="5"/>
      <c r="C25" s="5"/>
      <c r="D25" s="6"/>
      <c r="E25" s="6"/>
      <c r="F25" s="6"/>
      <c r="G25" s="9">
        <f t="shared" ref="G25:G32" si="0">D25+E25+F25</f>
        <v>0</v>
      </c>
      <c r="H25" s="6"/>
      <c r="I25" s="6"/>
      <c r="J25" s="6"/>
      <c r="K25" s="5"/>
      <c r="L25" s="7"/>
      <c r="M25" s="5" t="s">
        <v>103</v>
      </c>
      <c r="N25" s="5"/>
      <c r="O25" s="14"/>
      <c r="P25" s="5"/>
      <c r="Q25" s="5"/>
      <c r="R25" s="5"/>
      <c r="S25" s="14"/>
      <c r="T25" s="5"/>
      <c r="U25" s="5"/>
      <c r="V25" s="5"/>
      <c r="W25" s="8"/>
      <c r="X25" s="34">
        <f>C25*J25/1000*L25/1000</f>
        <v>0</v>
      </c>
      <c r="Y25" s="104"/>
    </row>
    <row r="26" spans="1:25">
      <c r="A26" s="33"/>
      <c r="B26" s="5"/>
      <c r="C26" s="5"/>
      <c r="D26" s="6"/>
      <c r="E26" s="6"/>
      <c r="F26" s="6"/>
      <c r="G26" s="9">
        <f t="shared" si="0"/>
        <v>0</v>
      </c>
      <c r="H26" s="6"/>
      <c r="I26" s="6"/>
      <c r="J26" s="6"/>
      <c r="K26" s="5"/>
      <c r="L26" s="7"/>
      <c r="M26" s="5" t="s">
        <v>103</v>
      </c>
      <c r="N26" s="5"/>
      <c r="O26" s="14"/>
      <c r="P26" s="5"/>
      <c r="Q26" s="5"/>
      <c r="R26" s="5"/>
      <c r="S26" s="14"/>
      <c r="T26" s="5"/>
      <c r="U26" s="5"/>
      <c r="V26" s="5"/>
      <c r="W26" s="8"/>
      <c r="X26" s="34">
        <f>C26*J26/1000*L26/1000</f>
        <v>0</v>
      </c>
      <c r="Y26" s="104"/>
    </row>
    <row r="27" spans="1:25">
      <c r="A27" s="33"/>
      <c r="B27" s="5"/>
      <c r="C27" s="5"/>
      <c r="D27" s="6"/>
      <c r="E27" s="6"/>
      <c r="F27" s="6"/>
      <c r="G27" s="9">
        <f t="shared" si="0"/>
        <v>0</v>
      </c>
      <c r="H27" s="6"/>
      <c r="I27" s="6"/>
      <c r="J27" s="6"/>
      <c r="K27" s="5"/>
      <c r="L27" s="7"/>
      <c r="M27" s="5" t="s">
        <v>103</v>
      </c>
      <c r="N27" s="5"/>
      <c r="O27" s="14"/>
      <c r="P27" s="5"/>
      <c r="Q27" s="5"/>
      <c r="R27" s="5"/>
      <c r="S27" s="14"/>
      <c r="T27" s="5"/>
      <c r="U27" s="5"/>
      <c r="V27" s="5"/>
      <c r="W27" s="8"/>
      <c r="X27" s="34">
        <f>C27*J27/1000*L27/1000</f>
        <v>0</v>
      </c>
      <c r="Y27" s="104"/>
    </row>
    <row r="28" spans="1:25">
      <c r="A28" s="33"/>
      <c r="B28" s="5"/>
      <c r="C28" s="5"/>
      <c r="D28" s="6"/>
      <c r="E28" s="6"/>
      <c r="F28" s="6"/>
      <c r="G28" s="9">
        <f>D28+E28+F28</f>
        <v>0</v>
      </c>
      <c r="H28" s="6"/>
      <c r="I28" s="6"/>
      <c r="J28" s="6"/>
      <c r="K28" s="5"/>
      <c r="L28" s="7"/>
      <c r="M28" s="5" t="s">
        <v>103</v>
      </c>
      <c r="N28" s="5"/>
      <c r="O28" s="13"/>
      <c r="P28" s="5"/>
      <c r="Q28" s="5"/>
      <c r="R28" s="5"/>
      <c r="S28" s="13"/>
      <c r="T28" s="5"/>
      <c r="U28" s="5"/>
      <c r="V28" s="5"/>
      <c r="W28" s="8"/>
      <c r="X28" s="34">
        <f t="shared" ref="X28:X32" si="1">C28*J28/1000*L28/1000</f>
        <v>0</v>
      </c>
      <c r="Y28" s="104"/>
    </row>
    <row r="29" spans="1:25">
      <c r="A29" s="33"/>
      <c r="B29" s="5"/>
      <c r="C29" s="5"/>
      <c r="D29" s="6"/>
      <c r="E29" s="6"/>
      <c r="F29" s="6"/>
      <c r="G29" s="9">
        <f t="shared" si="0"/>
        <v>0</v>
      </c>
      <c r="H29" s="6"/>
      <c r="I29" s="6"/>
      <c r="J29" s="6"/>
      <c r="K29" s="5"/>
      <c r="L29" s="7"/>
      <c r="M29" s="5" t="s">
        <v>103</v>
      </c>
      <c r="N29" s="5"/>
      <c r="O29" s="13"/>
      <c r="P29" s="5"/>
      <c r="Q29" s="5"/>
      <c r="R29" s="5"/>
      <c r="S29" s="13"/>
      <c r="T29" s="5"/>
      <c r="U29" s="5"/>
      <c r="V29" s="5"/>
      <c r="W29" s="8"/>
      <c r="X29" s="34">
        <f t="shared" si="1"/>
        <v>0</v>
      </c>
      <c r="Y29" s="104"/>
    </row>
    <row r="30" spans="1:25">
      <c r="A30" s="33"/>
      <c r="B30" s="5"/>
      <c r="C30" s="5"/>
      <c r="D30" s="6"/>
      <c r="E30" s="6"/>
      <c r="F30" s="6"/>
      <c r="G30" s="9">
        <f t="shared" si="0"/>
        <v>0</v>
      </c>
      <c r="H30" s="6"/>
      <c r="I30" s="6"/>
      <c r="J30" s="6"/>
      <c r="K30" s="5"/>
      <c r="L30" s="7"/>
      <c r="M30" s="5" t="s">
        <v>103</v>
      </c>
      <c r="N30" s="5"/>
      <c r="O30" s="13"/>
      <c r="P30" s="5"/>
      <c r="Q30" s="5"/>
      <c r="R30" s="5"/>
      <c r="S30" s="13"/>
      <c r="T30" s="5"/>
      <c r="U30" s="5"/>
      <c r="V30" s="5"/>
      <c r="W30" s="8"/>
      <c r="X30" s="34">
        <f t="shared" si="1"/>
        <v>0</v>
      </c>
      <c r="Y30" s="104"/>
    </row>
    <row r="31" spans="1:25">
      <c r="A31" s="33"/>
      <c r="B31" s="5"/>
      <c r="C31" s="5"/>
      <c r="D31" s="6"/>
      <c r="E31" s="6"/>
      <c r="F31" s="6"/>
      <c r="G31" s="9">
        <f t="shared" si="0"/>
        <v>0</v>
      </c>
      <c r="H31" s="6"/>
      <c r="I31" s="6"/>
      <c r="J31" s="6"/>
      <c r="K31" s="5"/>
      <c r="L31" s="7"/>
      <c r="M31" s="5" t="s">
        <v>103</v>
      </c>
      <c r="N31" s="5"/>
      <c r="O31" s="13"/>
      <c r="P31" s="5"/>
      <c r="Q31" s="5"/>
      <c r="R31" s="5"/>
      <c r="S31" s="13"/>
      <c r="T31" s="5"/>
      <c r="U31" s="5"/>
      <c r="V31" s="5"/>
      <c r="W31" s="8"/>
      <c r="X31" s="34">
        <f t="shared" si="1"/>
        <v>0</v>
      </c>
      <c r="Y31" s="104"/>
    </row>
    <row r="32" spans="1:25">
      <c r="A32" s="33"/>
      <c r="B32" s="5"/>
      <c r="C32" s="5"/>
      <c r="D32" s="6"/>
      <c r="E32" s="6"/>
      <c r="F32" s="6"/>
      <c r="G32" s="9">
        <f t="shared" si="0"/>
        <v>0</v>
      </c>
      <c r="H32" s="6"/>
      <c r="I32" s="6"/>
      <c r="J32" s="6"/>
      <c r="K32" s="5"/>
      <c r="L32" s="7"/>
      <c r="M32" s="5" t="s">
        <v>103</v>
      </c>
      <c r="N32" s="5"/>
      <c r="O32" s="13"/>
      <c r="P32" s="5"/>
      <c r="Q32" s="5"/>
      <c r="R32" s="5"/>
      <c r="S32" s="13"/>
      <c r="T32" s="5"/>
      <c r="U32" s="5"/>
      <c r="V32" s="5"/>
      <c r="W32" s="8"/>
      <c r="X32" s="34">
        <f t="shared" si="1"/>
        <v>0</v>
      </c>
      <c r="Y32" s="104"/>
    </row>
    <row r="33" spans="1:25">
      <c r="A33" s="35" t="s">
        <v>104</v>
      </c>
      <c r="B33" s="36" t="s">
        <v>105</v>
      </c>
      <c r="C33" s="36">
        <v>0</v>
      </c>
      <c r="D33" s="37">
        <v>250</v>
      </c>
      <c r="E33" s="37">
        <v>500</v>
      </c>
      <c r="F33" s="37">
        <v>250</v>
      </c>
      <c r="G33" s="50">
        <f>D33+E33+F33</f>
        <v>1000</v>
      </c>
      <c r="H33" s="37">
        <v>90</v>
      </c>
      <c r="I33" s="37">
        <v>90</v>
      </c>
      <c r="J33" s="37">
        <v>5000</v>
      </c>
      <c r="K33" s="36">
        <v>100</v>
      </c>
      <c r="L33" s="38">
        <v>1100</v>
      </c>
      <c r="M33" s="36" t="s">
        <v>103</v>
      </c>
      <c r="N33" s="36" t="s">
        <v>106</v>
      </c>
      <c r="O33" s="51">
        <v>0.6</v>
      </c>
      <c r="P33" s="36" t="s">
        <v>107</v>
      </c>
      <c r="Q33" s="36" t="s">
        <v>108</v>
      </c>
      <c r="R33" s="36" t="s">
        <v>24</v>
      </c>
      <c r="S33" s="51">
        <v>0.5</v>
      </c>
      <c r="T33" s="36" t="s">
        <v>107</v>
      </c>
      <c r="U33" s="36" t="s">
        <v>108</v>
      </c>
      <c r="V33" s="36" t="s">
        <v>25</v>
      </c>
      <c r="W33" s="40" t="s">
        <v>109</v>
      </c>
      <c r="X33" s="41">
        <f>C33*J33/1000*L33/1000</f>
        <v>0</v>
      </c>
      <c r="Y33" s="40" t="s">
        <v>110</v>
      </c>
    </row>
    <row r="34" spans="1:25">
      <c r="A34" s="52"/>
      <c r="B34" s="53"/>
      <c r="C34" s="53"/>
      <c r="D34" s="54"/>
      <c r="E34" s="54"/>
      <c r="F34" s="54"/>
      <c r="G34" s="55"/>
      <c r="H34" s="54"/>
      <c r="I34" s="54"/>
      <c r="J34" s="54"/>
      <c r="K34" s="53"/>
      <c r="L34" s="53"/>
      <c r="M34" s="53"/>
      <c r="N34" s="53"/>
      <c r="O34" s="53"/>
      <c r="P34" s="53"/>
      <c r="Q34" s="53"/>
      <c r="R34" s="53"/>
      <c r="S34" s="53"/>
      <c r="T34" s="53"/>
      <c r="U34" s="53"/>
      <c r="V34" s="53"/>
      <c r="W34" s="57" t="s">
        <v>111</v>
      </c>
      <c r="X34" s="56">
        <f>SUBTOTAL(109,Table6[Gesamt
Q×L×M '[m2']])</f>
        <v>0</v>
      </c>
      <c r="Y34" s="53"/>
    </row>
    <row r="35" spans="1:25">
      <c r="A35" s="63"/>
      <c r="C35" s="64"/>
      <c r="W35" s="65"/>
      <c r="X35" s="66"/>
    </row>
    <row r="36" spans="1:25">
      <c r="W36" s="65"/>
      <c r="X36" s="66"/>
    </row>
    <row r="37" spans="1:25">
      <c r="W37" s="65"/>
      <c r="X37" s="66"/>
    </row>
    <row r="38" spans="1:25" ht="15">
      <c r="A38" s="59" t="s">
        <v>50</v>
      </c>
      <c r="M38" s="58" t="s">
        <v>153</v>
      </c>
      <c r="X38" s="68"/>
    </row>
    <row r="39" spans="1:25" ht="14.25" customHeight="1"/>
    <row r="40" spans="1:25" ht="15">
      <c r="A40" s="58" t="s">
        <v>119</v>
      </c>
      <c r="X40" s="68"/>
    </row>
    <row r="42" spans="1:25">
      <c r="A42" s="58" t="s">
        <v>62</v>
      </c>
    </row>
    <row r="43" spans="1:25">
      <c r="A43" s="58" t="s">
        <v>120</v>
      </c>
    </row>
    <row r="44" spans="1:25" ht="14.25" customHeight="1"/>
    <row r="45" spans="1:25" ht="14.25" customHeight="1">
      <c r="B45" s="61" t="s">
        <v>53</v>
      </c>
      <c r="C45" s="58" t="s">
        <v>54</v>
      </c>
      <c r="X45" s="68"/>
    </row>
    <row r="46" spans="1:25" ht="14.25" customHeight="1">
      <c r="B46" s="8" t="s">
        <v>55</v>
      </c>
      <c r="C46" s="69" t="s">
        <v>56</v>
      </c>
      <c r="D46" s="69"/>
      <c r="E46" s="69"/>
      <c r="X46" s="68"/>
    </row>
    <row r="47" spans="1:25" ht="14.25" customHeight="1">
      <c r="B47" s="70" t="s">
        <v>55</v>
      </c>
      <c r="C47" s="71" t="s">
        <v>57</v>
      </c>
      <c r="D47" s="71"/>
      <c r="E47" s="71"/>
      <c r="X47" s="68"/>
    </row>
    <row r="48" spans="1:25" ht="14.25" customHeight="1">
      <c r="B48" s="72" t="s">
        <v>55</v>
      </c>
      <c r="C48" s="73" t="s">
        <v>58</v>
      </c>
      <c r="D48" s="73"/>
      <c r="E48" s="73"/>
      <c r="M48" s="90" t="s">
        <v>154</v>
      </c>
      <c r="X48" s="68"/>
    </row>
    <row r="49" spans="1:24" ht="15">
      <c r="B49" s="74" t="s">
        <v>59</v>
      </c>
      <c r="C49" s="75" t="s">
        <v>60</v>
      </c>
      <c r="D49" s="75"/>
      <c r="E49" s="75"/>
      <c r="X49" s="68"/>
    </row>
    <row r="51" spans="1:24" ht="15">
      <c r="A51" s="59" t="s">
        <v>121</v>
      </c>
      <c r="X51" s="68"/>
    </row>
    <row r="53" spans="1:24" ht="15">
      <c r="B53" s="76" t="s">
        <v>45</v>
      </c>
      <c r="X53" s="68"/>
    </row>
    <row r="54" spans="1:24">
      <c r="B54" s="76" t="s">
        <v>46</v>
      </c>
    </row>
    <row r="55" spans="1:24">
      <c r="B55" s="76" t="s">
        <v>47</v>
      </c>
    </row>
    <row r="57" spans="1:24">
      <c r="B57" s="76" t="s">
        <v>48</v>
      </c>
    </row>
    <row r="58" spans="1:24">
      <c r="B58" s="76" t="s">
        <v>49</v>
      </c>
    </row>
    <row r="59" spans="1:24">
      <c r="B59" s="76"/>
    </row>
    <row r="60" spans="1:24" ht="15">
      <c r="A60" s="77" t="s">
        <v>158</v>
      </c>
      <c r="B60" s="78"/>
      <c r="C60" s="78"/>
      <c r="D60" s="78"/>
      <c r="E60" s="78"/>
      <c r="F60" s="78"/>
    </row>
    <row r="61" spans="1:24">
      <c r="A61" s="78"/>
      <c r="B61" s="78"/>
      <c r="C61" s="78"/>
      <c r="D61" s="78"/>
      <c r="E61" s="78"/>
      <c r="F61" s="78"/>
    </row>
    <row r="62" spans="1:24">
      <c r="A62" s="78" t="s">
        <v>159</v>
      </c>
      <c r="C62" s="78"/>
      <c r="D62" s="78"/>
      <c r="E62" s="78"/>
      <c r="F62" s="78"/>
    </row>
    <row r="64" spans="1:24">
      <c r="B64" s="79" t="s">
        <v>132</v>
      </c>
      <c r="C64" s="79" t="s">
        <v>126</v>
      </c>
      <c r="D64" s="79" t="s">
        <v>127</v>
      </c>
      <c r="E64" s="79" t="s">
        <v>137</v>
      </c>
      <c r="F64" s="79" t="s">
        <v>144</v>
      </c>
      <c r="G64" s="79" t="s">
        <v>149</v>
      </c>
    </row>
    <row r="65" spans="2:7">
      <c r="B65" s="80">
        <v>100</v>
      </c>
      <c r="C65" s="80">
        <v>250</v>
      </c>
      <c r="D65" s="80">
        <v>500</v>
      </c>
      <c r="E65" s="80">
        <v>250</v>
      </c>
      <c r="F65" s="9">
        <f>C65+D65+E65</f>
        <v>1000</v>
      </c>
      <c r="G65" s="80">
        <v>1100</v>
      </c>
    </row>
    <row r="66" spans="2:7">
      <c r="B66" s="81" t="s">
        <v>134</v>
      </c>
      <c r="C66" s="81">
        <f>$B$65+150</f>
        <v>250</v>
      </c>
      <c r="D66" s="81">
        <f>2*($B$65+150)</f>
        <v>500</v>
      </c>
      <c r="E66" s="81">
        <f>$B$65+150</f>
        <v>250</v>
      </c>
      <c r="F66" s="81">
        <f t="shared" ref="F66" si="2">C66+D66+E66</f>
        <v>1000</v>
      </c>
    </row>
    <row r="67" spans="2:7">
      <c r="B67" s="83" t="s">
        <v>135</v>
      </c>
      <c r="C67" s="83">
        <f>F67-D66-E66</f>
        <v>290</v>
      </c>
      <c r="D67" s="83">
        <f>F67-C66-E66</f>
        <v>540</v>
      </c>
      <c r="E67" s="83">
        <f>F67-D66-E66</f>
        <v>290</v>
      </c>
      <c r="F67" s="83">
        <f>G65-G67</f>
        <v>1040</v>
      </c>
      <c r="G67" s="64">
        <v>60</v>
      </c>
    </row>
  </sheetData>
  <sheetProtection sheet="1" insertRows="0" deleteRows="0"/>
  <dataConsolidate/>
  <mergeCells count="7">
    <mergeCell ref="Q15:S17"/>
    <mergeCell ref="S21:V21"/>
    <mergeCell ref="O21:R21"/>
    <mergeCell ref="A21:C21"/>
    <mergeCell ref="J21:L21"/>
    <mergeCell ref="M21:N21"/>
    <mergeCell ref="D21:I21"/>
  </mergeCells>
  <conditionalFormatting sqref="A24:W33">
    <cfRule type="expression" dxfId="88" priority="2">
      <formula>OR(A24="")</formula>
    </cfRule>
  </conditionalFormatting>
  <conditionalFormatting sqref="B65">
    <cfRule type="expression" dxfId="87" priority="30">
      <formula>NOT(OR(B65=50,B65=60,B65=80,B65=100,B65=120,B65=133,B65=150,B65=172,B65=200,B65=220,B65=240,B65=250))</formula>
    </cfRule>
  </conditionalFormatting>
  <conditionalFormatting sqref="C24:C33">
    <cfRule type="cellIs" dxfId="86" priority="35" operator="lessThan">
      <formula>0</formula>
    </cfRule>
  </conditionalFormatting>
  <conditionalFormatting sqref="C65">
    <cfRule type="expression" dxfId="85" priority="29">
      <formula>NOT(AND(C65&gt;=B65+150,C65&lt;=1000))</formula>
    </cfRule>
  </conditionalFormatting>
  <conditionalFormatting sqref="D24:D33">
    <cfRule type="expression" dxfId="84" priority="43">
      <formula>NOT(AND(D24&gt;=K24+150,D24&lt;=L24-60-K24-150,G24&lt;=L24-60,K24&gt;0,L24&gt;0))</formula>
    </cfRule>
  </conditionalFormatting>
  <conditionalFormatting sqref="D65">
    <cfRule type="expression" dxfId="83" priority="28">
      <formula>NOT(AND(D65&gt;=2*(B65+150),D65&lt;=1000))</formula>
    </cfRule>
  </conditionalFormatting>
  <conditionalFormatting sqref="E24:E33">
    <cfRule type="expression" dxfId="82" priority="50">
      <formula>NOT(AND(E24&gt;=2*(K24+150),E24&lt;=L24-60-2*(K24+150),G24&lt;=L24-60,K24&gt;0,L24&gt;0))</formula>
    </cfRule>
  </conditionalFormatting>
  <conditionalFormatting sqref="E65">
    <cfRule type="expression" dxfId="81" priority="27">
      <formula>NOT(AND(E65&gt;=B65+150,E65&lt;=1000))</formula>
    </cfRule>
  </conditionalFormatting>
  <conditionalFormatting sqref="F24:F33">
    <cfRule type="expression" dxfId="80" priority="31">
      <formula>NOT(AND(F24&gt;=K24+150,F24&lt;=L24-60-K24-150,G24&lt;=L24-60,K24&gt;0,L24&gt;0))</formula>
    </cfRule>
  </conditionalFormatting>
  <conditionalFormatting sqref="F65">
    <cfRule type="expression" dxfId="79" priority="26">
      <formula>NOT(AND(F65&gt;=4*(B65+150),F65&lt;=3*1000))</formula>
    </cfRule>
  </conditionalFormatting>
  <conditionalFormatting sqref="G24:G33">
    <cfRule type="expression" dxfId="78" priority="36">
      <formula>NOT(OR(AND(G24&gt;=4*(K24+150),G24&lt;=L24-60,D24&gt;0,E24&gt;0,F24&gt;0),G24=0))</formula>
    </cfRule>
  </conditionalFormatting>
  <conditionalFormatting sqref="G65">
    <cfRule type="cellIs" dxfId="77" priority="25" operator="notBetween">
      <formula>600</formula>
      <formula>1100</formula>
    </cfRule>
  </conditionalFormatting>
  <conditionalFormatting sqref="H24:I33">
    <cfRule type="cellIs" dxfId="76" priority="12" operator="notBetween">
      <formula>90</formula>
      <formula>175</formula>
    </cfRule>
  </conditionalFormatting>
  <conditionalFormatting sqref="J24:J33">
    <cfRule type="cellIs" dxfId="75" priority="32" operator="lessThan">
      <formula>2000</formula>
    </cfRule>
    <cfRule type="cellIs" dxfId="74" priority="33" operator="notBetween">
      <formula>2000</formula>
      <formula>10000</formula>
    </cfRule>
  </conditionalFormatting>
  <conditionalFormatting sqref="K24:K33">
    <cfRule type="expression" dxfId="73" priority="5">
      <formula>AND(OR(D24&gt;0,E24&gt;0,F24&gt;0),K24=0)</formula>
    </cfRule>
    <cfRule type="expression" dxfId="72" priority="18">
      <formula>OR(AND(N24="Power T",OR(K24=220)))</formula>
    </cfRule>
    <cfRule type="expression" dxfId="71" priority="19">
      <formula>OR(AND(N24="Power T",OR(K24=50)),AND(N24="Power S",OR(K24=220,K24=250)),AND(N24="Perform R",OR(K24=50,K24=220,K24=250)),AND(N24="Perform C",OR(K24=220,K24=250)))</formula>
    </cfRule>
    <cfRule type="expression" dxfId="70" priority="20">
      <formula>NOT(OR(K24=50,K24=60,K24=80,K24=100,K24=120,K24=133,K24=150,K24=172,K24=200,K24=220,K24=240,K24=250))</formula>
    </cfRule>
  </conditionalFormatting>
  <conditionalFormatting sqref="L24:L33">
    <cfRule type="expression" dxfId="69" priority="8">
      <formula>AND(OR(D24&gt;0,E24&gt;0,F24&gt;0),L24=0)</formula>
    </cfRule>
    <cfRule type="cellIs" dxfId="68" priority="47" operator="notBetween">
      <formula>600</formula>
      <formula>1100</formula>
    </cfRule>
  </conditionalFormatting>
  <conditionalFormatting sqref="M24:M33">
    <cfRule type="expression" dxfId="67" priority="16">
      <formula>NOT(OR(M24="FTV HL",M24=""))</formula>
    </cfRule>
  </conditionalFormatting>
  <conditionalFormatting sqref="N24:N33">
    <cfRule type="expression" dxfId="66" priority="13">
      <formula>OR(AND(N24="Power T",OR(K24=220)))</formula>
    </cfRule>
    <cfRule type="expression" dxfId="65" priority="14">
      <formula>OR(AND(N24="Power T",OR(K24=50)),AND(N24="Power S",OR(K24=220,K24=250)),AND(N24="Perform R",OR(K24=50,K24=220,K24=250)),AND(N24="Perform C",OR(K24=220,K24=250)))</formula>
    </cfRule>
    <cfRule type="expression" dxfId="64" priority="15">
      <formula>NOT(OR(N24="Power T",N24="Power S",N24="Perform R",N24="Perform C"))</formula>
    </cfRule>
  </conditionalFormatting>
  <conditionalFormatting sqref="O24:O33">
    <cfRule type="expression" dxfId="63" priority="10">
      <formula>OR(AND(P24="HPS 200",NOT(O24=0.55)),AND(NOT(P24="HPS 200"),O24=0.55))</formula>
    </cfRule>
  </conditionalFormatting>
  <conditionalFormatting sqref="P24:P33">
    <cfRule type="expression" dxfId="62" priority="24">
      <formula>NOT(OR(P24="SP 25",P24="SP 25",P24="PVDF 25",P24="PVDF 35",P24="PUR 50",P24="PVCF 150",P24="HPS 200",P24="PRISMA",P24="PRISMA ELEMENTS",P24="Inox 304",P24="Inox 316L",P24="Inox 316"))</formula>
    </cfRule>
    <cfRule type="expression" dxfId="61" priority="3">
      <formula>OR(AND(P24="HPS 200",NOT(O24=0.55)),AND(NOT(P24="HPS 200"),O24=0.55))</formula>
    </cfRule>
  </conditionalFormatting>
  <conditionalFormatting sqref="R24:R33">
    <cfRule type="expression" dxfId="60" priority="45">
      <formula>NOT(OR(R24="M",R24="M8"))</formula>
    </cfRule>
  </conditionalFormatting>
  <conditionalFormatting sqref="T24:T33">
    <cfRule type="expression" dxfId="59" priority="22">
      <formula>NOT(OR(T24="SP 25",T24="SP 25",T24="PVDF 25",T24="PVDF 35",T24="PUR 50",T24="PVCF 150",T24="HPS 200",T24="PRISMA",T24="PRISMA ELEMENTS",T24="Inox 304",T24="Inox 316L",T24="Inox 316"))</formula>
    </cfRule>
  </conditionalFormatting>
  <conditionalFormatting sqref="V24:V33">
    <cfRule type="expression" dxfId="58" priority="44">
      <formula>NOT(OR(V24="S",V24="V",V24="V2",V24="G",V24="M2"))</formula>
    </cfRule>
  </conditionalFormatting>
  <conditionalFormatting sqref="Y33">
    <cfRule type="expression" dxfId="57" priority="1">
      <formula>OR(Y33="")</formula>
    </cfRule>
  </conditionalFormatting>
  <dataValidations count="18">
    <dataValidation type="whole" errorStyle="information" allowBlank="1" errorTitle="Wrong length" error="Insert length (whole number)_x000a_2000 to 8000 mm" sqref="J24 J33" xr:uid="{4465AA2D-6D67-4F5A-89B1-C242EC881C64}">
      <formula1>2000</formula1>
      <formula2>10000</formula2>
    </dataValidation>
    <dataValidation type="whole" operator="greaterThanOrEqual" allowBlank="1" sqref="C24:C33" xr:uid="{F9668A3E-6D8D-49B2-929E-06C3615E9678}">
      <formula1>0</formula1>
    </dataValidation>
    <dataValidation type="custom" errorStyle="information" allowBlank="1" errorTitle="wrong" sqref="E24:E33" xr:uid="{80C260B0-BE56-4105-BE97-70B9B1A8A561}">
      <formula1>AND(E24&gt;=2*(K24+150),E24&lt;=L24-60-2*(K24+150))</formula1>
    </dataValidation>
    <dataValidation type="custom" errorStyle="information" allowBlank="1" errorTitle="wrong" sqref="D24:D33" xr:uid="{5D3D24D8-B402-4382-88B5-F0547BD76F9D}">
      <formula1>AND(D24&gt;=K24+150,D24&lt;=L24-60-K24-150)</formula1>
    </dataValidation>
    <dataValidation type="list" allowBlank="1" sqref="B65 K24:K33" xr:uid="{001EB016-234A-449F-91E1-73F779D7EBBA}">
      <formula1>"50,60,80,100,120,133,150,172,200,220,240,250"</formula1>
    </dataValidation>
    <dataValidation type="whole" errorStyle="information" allowBlank="1" errorTitle="Wrong module" error="Insert module M [mm] (whole number):_x000a_600 mm to 1200 mm_x000a_1000 mm standard module_x000a_1200 mm standard module" sqref="L24:L33" xr:uid="{ECB0FD29-FE5C-4E5D-BDE4-165FCE124022}">
      <formula1>600</formula1>
      <formula2>1100</formula2>
    </dataValidation>
    <dataValidation type="list" allowBlank="1" sqref="N24:N33" xr:uid="{3360A96B-B1B8-4F2C-BD4C-F6AD59AD693F}">
      <formula1>"Power T,Power S,Perform R,Perform C"</formula1>
    </dataValidation>
    <dataValidation type="list" allowBlank="1" sqref="R24:R33" xr:uid="{6EDE3981-DECD-403E-BC0E-2EFD9A393599}">
      <formula1>"M,M8"</formula1>
    </dataValidation>
    <dataValidation type="list" allowBlank="1" sqref="V25:V33" xr:uid="{0B88E558-0538-4B29-B808-DF83E1C95A34}">
      <formula1>"S,V,V2,G,M,M2,M3,M8"</formula1>
    </dataValidation>
    <dataValidation type="whole" allowBlank="1" showInputMessage="1" showErrorMessage="1" sqref="G65" xr:uid="{7F0442E3-49F9-4A35-9B52-7505B0F44DD2}">
      <formula1>600</formula1>
      <formula2>1200</formula2>
    </dataValidation>
    <dataValidation type="whole" errorStyle="information" allowBlank="1" errorTitle="Wrong length" error="Insert length (whole number)_x000a_2000 to 8000 mm" sqref="J25:J32" xr:uid="{37DF72E8-A5C1-4256-BD41-28A5B06EC048}">
      <formula1>2000</formula1>
      <formula2>8000</formula2>
    </dataValidation>
    <dataValidation type="whole" errorStyle="information" allowBlank="1" errorTitle="wrong" sqref="H24:I33" xr:uid="{76838082-6EA1-4EF5-BD72-760069A7E288}">
      <formula1>90</formula1>
      <formula2>175</formula2>
    </dataValidation>
    <dataValidation type="list" allowBlank="1" sqref="P24:P33 T24:T33" xr:uid="{39178C76-67A1-4927-AA38-BD76858D1ECC}">
      <formula1>"SP 25,SP 25,PVDF 25,PVDF 35,PUR 50,PVCF 150,HPS 200,PRISMA,PRISMA ELEMENTS,Inox 304,Inox 316L,Inox 316"</formula1>
    </dataValidation>
    <dataValidation type="custom" allowBlank="1" sqref="G24:G33" xr:uid="{1C662D46-12B5-4855-B463-63E6D1E8F953}">
      <formula1>AND(G24&gt;=4*(K24+150),G24&lt;=L24-60)</formula1>
    </dataValidation>
    <dataValidation type="custom" allowBlank="1" sqref="F24:F33" xr:uid="{005AC0C8-F3E2-4071-8298-135B88BA4D0A}">
      <formula1>AND(F24&gt;=K24+150,F24&lt;=L24-60-K24-150)</formula1>
    </dataValidation>
    <dataValidation type="list" allowBlank="1" sqref="M24:M32" xr:uid="{5097CD5D-DB34-4705-9572-F895B64767DB}">
      <formula1>"FTV HL"</formula1>
    </dataValidation>
    <dataValidation type="list" allowBlank="1" sqref="V24" xr:uid="{26428168-E68F-412B-9380-6416AC7CB735}">
      <formula1>"S,V,V2,G,M2"</formula1>
    </dataValidation>
    <dataValidation type="list" allowBlank="1" showInputMessage="1" showErrorMessage="1" sqref="Y24:Y33" xr:uid="{003CEB07-4240-47E5-B9BC-C4B2D9AD285F}">
      <formula1>"Priority A, Priority B, Priority C"</formula1>
    </dataValidation>
  </dataValidations>
  <pageMargins left="0.39370078740157483" right="0.39370078740157483" top="0.39370078740157483" bottom="0.39370078740157483" header="0.31496062992125984" footer="0.31496062992125984"/>
  <pageSetup paperSize="9" scale="44" pageOrder="overThenDown" orientation="landscape" r:id="rId1"/>
  <ignoredErrors>
    <ignoredError sqref="A1:XFD52 A59:XFD1048576 A53:A58 C53:XFD58" unlockedFormula="1"/>
  </ignoredErrors>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23" id="{00000000-000E-0000-0700-000016000000}">
            <xm:f>COUNTIF(List_Values!$A$2:$A$11,O24)=0</xm:f>
            <x14:dxf>
              <fill>
                <patternFill patternType="solid">
                  <bgColor rgb="FFFFC7CE"/>
                </patternFill>
              </fill>
            </x14:dxf>
          </x14:cfRule>
          <xm:sqref>O24:O33</xm:sqref>
        </x14:conditionalFormatting>
        <x14:conditionalFormatting xmlns:xm="http://schemas.microsoft.com/office/excel/2006/main">
          <x14:cfRule type="expression" priority="21" id="{00000000-000E-0000-0700-000014000000}">
            <xm:f>COUNTIF(List_Values!$B$2:$B$11,S24)=0</xm:f>
            <x14:dxf>
              <fill>
                <patternFill patternType="solid">
                  <bgColor rgb="FFFFC7CE"/>
                </patternFill>
              </fill>
            </x14:dxf>
          </x14:cfRule>
          <xm:sqref>S24:S33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00AB9B1F-5D8D-4D1A-B0BB-7599AA4307CB}">
          <x14:formula1>
            <xm:f>List_Values!$B$2:$B$11</xm:f>
          </x14:formula1>
          <xm:sqref>S24:S33</xm:sqref>
        </x14:dataValidation>
        <x14:dataValidation type="list" allowBlank="1" xr:uid="{D7280FD2-3617-444A-98D6-B29860448D61}">
          <x14:formula1>
            <xm:f>List_Values!$A$2:$A$9</xm:f>
          </x14:formula1>
          <xm:sqref>O24:O33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01A85-A01D-48DF-8849-06DF33C39572}">
  <sheetPr codeName="Sheet9"/>
  <dimension ref="A1:H50"/>
  <sheetViews>
    <sheetView topLeftCell="A18" workbookViewId="0">
      <selection activeCell="C6" sqref="C6"/>
    </sheetView>
  </sheetViews>
  <sheetFormatPr defaultRowHeight="14.25"/>
  <cols>
    <col min="1" max="1" width="18.875" customWidth="1"/>
    <col min="4" max="4" width="19.125" customWidth="1"/>
    <col min="5" max="5" width="25.625" customWidth="1"/>
  </cols>
  <sheetData>
    <row r="1" spans="1:5">
      <c r="A1" t="s">
        <v>160</v>
      </c>
    </row>
    <row r="2" spans="1:5" ht="19.5" customHeight="1" thickBot="1">
      <c r="A2">
        <v>0.55000000000000004</v>
      </c>
      <c r="B2">
        <v>0.45</v>
      </c>
      <c r="D2" t="s">
        <v>161</v>
      </c>
    </row>
    <row r="3" spans="1:5" ht="19.5" customHeight="1" thickBot="1">
      <c r="A3">
        <v>0.6</v>
      </c>
      <c r="B3">
        <v>0.5</v>
      </c>
      <c r="D3" s="97" t="s">
        <v>162</v>
      </c>
      <c r="E3" s="98" t="s">
        <v>163</v>
      </c>
    </row>
    <row r="4" spans="1:5" ht="19.5" customHeight="1" thickBot="1">
      <c r="A4">
        <v>0.63</v>
      </c>
      <c r="B4">
        <v>0.55000000000000004</v>
      </c>
      <c r="D4" s="97" t="s">
        <v>164</v>
      </c>
      <c r="E4" s="98" t="s">
        <v>165</v>
      </c>
    </row>
    <row r="5" spans="1:5" ht="19.5" customHeight="1" thickBot="1">
      <c r="A5">
        <v>0.65</v>
      </c>
      <c r="B5">
        <v>0.6</v>
      </c>
      <c r="D5" s="97" t="s">
        <v>166</v>
      </c>
      <c r="E5" s="98" t="s">
        <v>167</v>
      </c>
    </row>
    <row r="6" spans="1:5" ht="19.5" customHeight="1" thickBot="1">
      <c r="A6">
        <v>0.67500000000000004</v>
      </c>
      <c r="B6">
        <v>0.63</v>
      </c>
      <c r="D6" s="97" t="s">
        <v>168</v>
      </c>
      <c r="E6" s="98" t="s">
        <v>169</v>
      </c>
    </row>
    <row r="7" spans="1:5" ht="19.5" customHeight="1" thickBot="1">
      <c r="A7">
        <v>0.7</v>
      </c>
      <c r="B7">
        <v>0.65</v>
      </c>
      <c r="D7" s="97" t="s">
        <v>170</v>
      </c>
      <c r="E7" s="98" t="s">
        <v>171</v>
      </c>
    </row>
    <row r="8" spans="1:5" ht="19.5" customHeight="1" thickBot="1">
      <c r="A8">
        <v>0.75</v>
      </c>
      <c r="B8">
        <v>0.67500000000000004</v>
      </c>
      <c r="D8" s="97" t="s">
        <v>172</v>
      </c>
      <c r="E8" s="98" t="s">
        <v>173</v>
      </c>
    </row>
    <row r="9" spans="1:5" ht="19.5" customHeight="1">
      <c r="A9">
        <v>0.8</v>
      </c>
      <c r="B9">
        <v>0.7</v>
      </c>
    </row>
    <row r="10" spans="1:5" ht="19.5" customHeight="1" thickBot="1">
      <c r="B10">
        <v>0.75</v>
      </c>
      <c r="D10" t="s">
        <v>174</v>
      </c>
    </row>
    <row r="11" spans="1:5" ht="19.5" customHeight="1" thickBot="1">
      <c r="B11">
        <v>0.8</v>
      </c>
      <c r="D11" s="97" t="s">
        <v>162</v>
      </c>
      <c r="E11" s="98" t="s">
        <v>163</v>
      </c>
    </row>
    <row r="12" spans="1:5" ht="19.5" customHeight="1" thickBot="1">
      <c r="D12" s="97" t="s">
        <v>175</v>
      </c>
      <c r="E12" s="98" t="s">
        <v>176</v>
      </c>
    </row>
    <row r="13" spans="1:5" ht="19.5" customHeight="1" thickBot="1">
      <c r="D13" s="97" t="s">
        <v>177</v>
      </c>
      <c r="E13" s="98" t="s">
        <v>167</v>
      </c>
    </row>
    <row r="14" spans="1:5" ht="19.5" customHeight="1" thickBot="1">
      <c r="D14" s="97" t="s">
        <v>178</v>
      </c>
      <c r="E14" s="98" t="s">
        <v>179</v>
      </c>
    </row>
    <row r="15" spans="1:5" ht="19.5" customHeight="1" thickBot="1">
      <c r="D15" s="97" t="s">
        <v>180</v>
      </c>
      <c r="E15" s="98" t="s">
        <v>169</v>
      </c>
    </row>
    <row r="16" spans="1:5" ht="19.5" customHeight="1" thickBot="1">
      <c r="D16" s="97" t="s">
        <v>181</v>
      </c>
      <c r="E16" s="98" t="s">
        <v>171</v>
      </c>
    </row>
    <row r="17" spans="4:5" ht="19.5" customHeight="1"/>
    <row r="18" spans="4:5" ht="19.5" customHeight="1" thickBot="1">
      <c r="D18" t="s">
        <v>182</v>
      </c>
    </row>
    <row r="19" spans="4:5" ht="19.5" customHeight="1" thickBot="1">
      <c r="D19" s="97" t="s">
        <v>162</v>
      </c>
      <c r="E19" s="98" t="s">
        <v>183</v>
      </c>
    </row>
    <row r="20" spans="4:5" ht="19.5" customHeight="1" thickBot="1">
      <c r="D20" s="97" t="s">
        <v>184</v>
      </c>
      <c r="E20" s="98" t="s">
        <v>185</v>
      </c>
    </row>
    <row r="21" spans="4:5" ht="19.5" customHeight="1" thickBot="1">
      <c r="D21" s="97" t="s">
        <v>186</v>
      </c>
      <c r="E21" s="98" t="s">
        <v>169</v>
      </c>
    </row>
    <row r="22" spans="4:5" ht="19.5" customHeight="1" thickBot="1">
      <c r="D22" s="97" t="s">
        <v>170</v>
      </c>
      <c r="E22" s="98" t="s">
        <v>187</v>
      </c>
    </row>
    <row r="23" spans="4:5" ht="19.5" customHeight="1" thickBot="1">
      <c r="D23" s="97" t="s">
        <v>188</v>
      </c>
      <c r="E23" s="98" t="s">
        <v>165</v>
      </c>
    </row>
    <row r="24" spans="4:5" ht="19.5" customHeight="1" thickBot="1">
      <c r="D24" s="97" t="s">
        <v>189</v>
      </c>
      <c r="E24" s="98" t="s">
        <v>190</v>
      </c>
    </row>
    <row r="25" spans="4:5" ht="19.5" customHeight="1"/>
    <row r="26" spans="4:5" ht="19.5" customHeight="1" thickBot="1">
      <c r="D26" t="s">
        <v>191</v>
      </c>
    </row>
    <row r="27" spans="4:5" ht="19.5" customHeight="1" thickBot="1">
      <c r="D27" s="97" t="s">
        <v>162</v>
      </c>
      <c r="E27" s="98" t="s">
        <v>183</v>
      </c>
    </row>
    <row r="28" spans="4:5" ht="19.5" customHeight="1" thickBot="1">
      <c r="D28" s="97" t="s">
        <v>184</v>
      </c>
      <c r="E28" s="98" t="s">
        <v>185</v>
      </c>
    </row>
    <row r="29" spans="4:5" ht="19.5" customHeight="1" thickBot="1">
      <c r="D29" s="97" t="s">
        <v>186</v>
      </c>
      <c r="E29" s="98" t="s">
        <v>169</v>
      </c>
    </row>
    <row r="30" spans="4:5" ht="19.5" customHeight="1" thickBot="1">
      <c r="D30" s="97" t="s">
        <v>170</v>
      </c>
      <c r="E30" s="98" t="s">
        <v>192</v>
      </c>
    </row>
    <row r="31" spans="4:5" ht="19.5" customHeight="1" thickBot="1">
      <c r="D31" s="97" t="s">
        <v>193</v>
      </c>
      <c r="E31" s="98" t="s">
        <v>31</v>
      </c>
    </row>
    <row r="32" spans="4:5" ht="19.5" customHeight="1"/>
    <row r="33" spans="4:5" ht="19.5" customHeight="1" thickBot="1">
      <c r="D33" t="s">
        <v>194</v>
      </c>
    </row>
    <row r="34" spans="4:5" ht="19.5" customHeight="1" thickBot="1">
      <c r="D34" s="97" t="s">
        <v>162</v>
      </c>
      <c r="E34" s="98" t="s">
        <v>163</v>
      </c>
    </row>
    <row r="35" spans="4:5" ht="19.5" customHeight="1" thickBot="1">
      <c r="D35" s="97" t="s">
        <v>31</v>
      </c>
      <c r="E35" s="98" t="s">
        <v>195</v>
      </c>
    </row>
    <row r="36" spans="4:5" ht="19.5" customHeight="1" thickBot="1">
      <c r="D36" s="97" t="s">
        <v>196</v>
      </c>
      <c r="E36" s="98" t="s">
        <v>197</v>
      </c>
    </row>
    <row r="37" spans="4:5" ht="19.5" customHeight="1" thickBot="1">
      <c r="D37" s="97" t="s">
        <v>166</v>
      </c>
      <c r="E37" s="98" t="s">
        <v>190</v>
      </c>
    </row>
    <row r="38" spans="4:5" ht="19.5" customHeight="1" thickBot="1">
      <c r="D38" s="97" t="s">
        <v>186</v>
      </c>
      <c r="E38" s="98" t="s">
        <v>169</v>
      </c>
    </row>
    <row r="39" spans="4:5" ht="19.5" customHeight="1" thickBot="1">
      <c r="D39" s="97" t="s">
        <v>170</v>
      </c>
      <c r="E39" s="98" t="s">
        <v>187</v>
      </c>
    </row>
    <row r="40" spans="4:5" ht="19.5" customHeight="1"/>
    <row r="41" spans="4:5" ht="19.5" customHeight="1" thickBot="1">
      <c r="D41" t="s">
        <v>198</v>
      </c>
    </row>
    <row r="42" spans="4:5" ht="19.5" customHeight="1" thickBot="1">
      <c r="D42" s="97" t="s">
        <v>162</v>
      </c>
      <c r="E42" s="98" t="s">
        <v>199</v>
      </c>
    </row>
    <row r="43" spans="4:5" ht="19.5" customHeight="1" thickBot="1">
      <c r="D43" s="97" t="s">
        <v>196</v>
      </c>
      <c r="E43" s="98" t="s">
        <v>197</v>
      </c>
    </row>
    <row r="44" spans="4:5" ht="19.5" customHeight="1" thickBot="1">
      <c r="D44" s="97" t="s">
        <v>177</v>
      </c>
      <c r="E44" s="98" t="s">
        <v>190</v>
      </c>
    </row>
    <row r="45" spans="4:5" ht="19.5" customHeight="1" thickBot="1">
      <c r="D45" s="97" t="s">
        <v>31</v>
      </c>
      <c r="E45" s="98" t="s">
        <v>200</v>
      </c>
    </row>
    <row r="46" spans="4:5" ht="19.5" customHeight="1" thickBot="1">
      <c r="D46" s="97" t="s">
        <v>178</v>
      </c>
      <c r="E46" s="98" t="s">
        <v>179</v>
      </c>
    </row>
    <row r="47" spans="4:5" ht="19.5" customHeight="1" thickBot="1">
      <c r="D47" s="97" t="s">
        <v>201</v>
      </c>
      <c r="E47" s="98" t="s">
        <v>202</v>
      </c>
    </row>
    <row r="48" spans="4:5" ht="19.5" customHeight="1"/>
    <row r="49" spans="4:8">
      <c r="D49" s="126" t="s">
        <v>203</v>
      </c>
      <c r="E49" s="127" t="s">
        <v>203</v>
      </c>
      <c r="G49" s="128" t="s">
        <v>204</v>
      </c>
      <c r="H49" s="127"/>
    </row>
    <row r="50" spans="4:8">
      <c r="D50" s="126" t="s">
        <v>205</v>
      </c>
      <c r="E50" s="127" t="s">
        <v>206</v>
      </c>
      <c r="G50" s="128" t="s">
        <v>206</v>
      </c>
      <c r="H50" s="127"/>
    </row>
  </sheetData>
  <sheetProtection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7BFBE970785754592FD968FC566A125" ma:contentTypeVersion="26" ma:contentTypeDescription="Create a new document." ma:contentTypeScope="" ma:versionID="a85b6613c875ba2e824070722da21c58">
  <xsd:schema xmlns:xsd="http://www.w3.org/2001/XMLSchema" xmlns:xs="http://www.w3.org/2001/XMLSchema" xmlns:p="http://schemas.microsoft.com/office/2006/metadata/properties" xmlns:ns2="85bc2e3f-6b5b-4adb-b5be-55f902a6aa17" xmlns:ns3="fae92b80-e981-4686-bec9-8097f9423265" targetNamespace="http://schemas.microsoft.com/office/2006/metadata/properties" ma:root="true" ma:fieldsID="79494b238c8c9fc76856f20b2311d59d" ns2:_="" ns3:_="">
    <xsd:import namespace="85bc2e3f-6b5b-4adb-b5be-55f902a6aa17"/>
    <xsd:import namespace="fae92b80-e981-4686-bec9-8097f9423265"/>
    <xsd:element name="properties">
      <xsd:complexType>
        <xsd:sequence>
          <xsd:element name="documentManagement">
            <xsd:complexType>
              <xsd:all>
                <xsd:element ref="ns2:Thumbnail" minOccurs="0"/>
                <xsd:element ref="ns2:Product_x0020_Groups" minOccurs="0"/>
                <xsd:element ref="ns2:Products" minOccurs="0"/>
                <xsd:element ref="ns2:Language" minOccurs="0"/>
                <xsd:element ref="ns2:Publish_to_Library_App" minOccurs="0"/>
                <xsd:element ref="ns2:Publish_x0020_on_x0020_Internet" minOccurs="0"/>
                <xsd:element ref="ns2:Type_x0020_of_x0020_Document" minOccurs="0"/>
                <xsd:element ref="ns2:Document_x0020_Type" minOccurs="0"/>
                <xsd:element ref="ns2:Description0" minOccurs="0"/>
                <xsd:element ref="ns2:Last_x0020_modification_x0020_of_x0020_Document" minOccurs="0"/>
                <xsd:element ref="ns2:What_x0027_s_x0020_new" minOccurs="0"/>
                <xsd:element ref="ns2:LibraryAppDocTypes" minOccurs="0"/>
                <xsd:element ref="ns3:SharedWithUsers" minOccurs="0"/>
                <xsd:element ref="ns3:SharedWithDetails" minOccurs="0"/>
                <xsd:element ref="ns2:MediaServiceMetadata" minOccurs="0"/>
                <xsd:element ref="ns2:MediaServiceFastMetadata" minOccurs="0"/>
                <xsd:element ref="ns2:AppNrOfViews" minOccurs="0"/>
                <xsd:element ref="ns2:AppNrOfLikes" minOccurs="0"/>
                <xsd:element ref="ns2:AppNrOfComments" minOccurs="0"/>
                <xsd:element ref="ns2:MediaServiceObjectDetectorVersions" minOccurs="0"/>
                <xsd:element ref="ns2:DocumentID"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c2e3f-6b5b-4adb-b5be-55f902a6aa17" elementFormDefault="qualified">
    <xsd:import namespace="http://schemas.microsoft.com/office/2006/documentManagement/types"/>
    <xsd:import namespace="http://schemas.microsoft.com/office/infopath/2007/PartnerControls"/>
    <xsd:element name="Thumbnail" ma:index="2" nillable="true" ma:displayName="Thumbnail" ma:internalName="Thumbnail" ma:readOnly="false">
      <xsd:simpleType>
        <xsd:restriction base="dms:Unknown"/>
      </xsd:simpleType>
    </xsd:element>
    <xsd:element name="Product_x0020_Groups" ma:index="3" nillable="true" ma:displayName="Product Groups" ma:list="{93ad3a76-c7cf-4d7a-843f-f6604fe4ea7c}" ma:internalName="Product_x0020_Groups" ma:readOnly="false" ma:showField="Title">
      <xsd:simpleType>
        <xsd:restriction base="dms:Lookup"/>
      </xsd:simpleType>
    </xsd:element>
    <xsd:element name="Products" ma:index="4" nillable="true" ma:displayName="Products" ma:list="{ac1c4eae-1d72-47a3-96e5-90a82bff16c2}" ma:internalName="Products" ma:readOnly="false" ma:showField="Title">
      <xsd:simpleType>
        <xsd:restriction base="dms:Lookup"/>
      </xsd:simpleType>
    </xsd:element>
    <xsd:element name="Language" ma:index="5" nillable="true" ma:displayName="Language" ma:list="{26e694ee-6943-498d-8a12-352ba52d758b}" ma:internalName="Language" ma:readOnly="false" ma:showField="Title">
      <xsd:simpleType>
        <xsd:restriction base="dms:Lookup"/>
      </xsd:simpleType>
    </xsd:element>
    <xsd:element name="Publish_to_Library_App" ma:index="6" nillable="true" ma:displayName="Publish to Library App" ma:list="{95d1f717-1daa-4a63-821d-ca843cb5e31c}" ma:internalName="Publish_to_Library_App" ma:readOnly="false" ma:showField="Title">
      <xsd:simpleType>
        <xsd:restriction base="dms:Lookup"/>
      </xsd:simpleType>
    </xsd:element>
    <xsd:element name="Publish_x0020_on_x0020_Internet" ma:index="7" nillable="true" ma:displayName="Publish on Internet" ma:list="{95d1f717-1daa-4a63-821d-ca843cb5e31c}" ma:internalName="Publish_x0020_on_x0020_Internet" ma:readOnly="false" ma:showField="Title">
      <xsd:simpleType>
        <xsd:restriction base="dms:Lookup"/>
      </xsd:simpleType>
    </xsd:element>
    <xsd:element name="Type_x0020_of_x0020_Document" ma:index="8" nillable="true" ma:displayName="Type of Technical Documents" ma:format="Dropdown" ma:internalName="Type_x0020_of_x0020_Document" ma:readOnly="false">
      <xsd:simpleType>
        <xsd:restriction base="dms:Choice">
          <xsd:enumeration value="Assembly instructions"/>
          <xsd:enumeration value="Details in PDF"/>
          <xsd:enumeration value="Instruction for use"/>
          <xsd:enumeration value="Maintenance instructions"/>
          <xsd:enumeration value="Packaging, Transport and Storage"/>
          <xsd:enumeration value="Restrictions and Warnings"/>
          <xsd:enumeration value="Structural Design Data"/>
          <xsd:enumeration value="Technical Documents"/>
        </xsd:restriction>
      </xsd:simpleType>
    </xsd:element>
    <xsd:element name="Document_x0020_Type" ma:index="9" nillable="true" ma:displayName="Document Type" ma:list="{7c3047e4-169e-4c5f-9fc5-756658b5bcbe}" ma:internalName="Document_x0020_Type" ma:readOnly="false" ma:showField="Title">
      <xsd:simpleType>
        <xsd:restriction base="dms:Lookup"/>
      </xsd:simpleType>
    </xsd:element>
    <xsd:element name="Description0" ma:index="10" nillable="true" ma:displayName="Description" ma:internalName="Description0" ma:readOnly="false">
      <xsd:simpleType>
        <xsd:restriction base="dms:Note">
          <xsd:maxLength value="255"/>
        </xsd:restriction>
      </xsd:simpleType>
    </xsd:element>
    <xsd:element name="Last_x0020_modification_x0020_of_x0020_Document" ma:index="11" nillable="true" ma:displayName="Last modification of Document" ma:internalName="Last_x0020_modification_x0020_of_x0020_Document" ma:readOnly="false">
      <xsd:simpleType>
        <xsd:restriction base="dms:Text">
          <xsd:maxLength value="255"/>
        </xsd:restriction>
      </xsd:simpleType>
    </xsd:element>
    <xsd:element name="What_x0027_s_x0020_new" ma:index="12" nillable="true" ma:displayName="What's new" ma:internalName="What_x0027_s_x0020_new" ma:readOnly="false">
      <xsd:simpleType>
        <xsd:restriction base="dms:Note"/>
      </xsd:simpleType>
    </xsd:element>
    <xsd:element name="LibraryAppDocTypes" ma:index="13" nillable="true" ma:displayName="Library App Doc Types" ma:list="{fea02523-62ce-43e1-ae1d-cca5559ed3c4}" ma:internalName="LibraryAppDocTypes" ma:readOnly="false" ma:showField="Title">
      <xsd:simpleType>
        <xsd:restriction base="dms:Lookup"/>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AppNrOfViews" ma:index="20" nillable="true" ma:displayName="AppNrOfViews" ma:internalName="AppNrOfViews" ma:readOnly="false" ma:percentage="FALSE">
      <xsd:simpleType>
        <xsd:restriction base="dms:Number"/>
      </xsd:simpleType>
    </xsd:element>
    <xsd:element name="AppNrOfLikes" ma:index="21" nillable="true" ma:displayName="AppNrOfLikes" ma:internalName="AppNrOfLikes" ma:readOnly="false" ma:percentage="FALSE">
      <xsd:simpleType>
        <xsd:restriction base="dms:Number"/>
      </xsd:simpleType>
    </xsd:element>
    <xsd:element name="AppNrOfComments" ma:index="22" nillable="true" ma:displayName="AppNrOfComments" ma:internalName="AppNrOfComments" ma:readOnly="false" ma:percentage="FALSE">
      <xsd:simpleType>
        <xsd:restriction base="dms:Number"/>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DocumentID" ma:index="28" nillable="true" ma:displayName="Document ID" ma:format="Dropdown" ma:internalName="DocumentID">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e92b80-e981-4686-bec9-8097f9423265" elementFormDefault="qualified">
    <xsd:import namespace="http://schemas.microsoft.com/office/2006/documentManagement/types"/>
    <xsd:import namespace="http://schemas.microsoft.com/office/infopath/2007/PartnerControls"/>
    <xsd:element name="SharedWithUsers" ma:index="1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Vrsta vsebine"/>
        <xsd:element ref="dc:title" minOccurs="0" maxOccurs="1" ma:index="1" ma:displayName="Name in EN"/>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ppNrOfViews xmlns="85bc2e3f-6b5b-4adb-b5be-55f902a6aa17" xsi:nil="true"/>
    <Products xmlns="85bc2e3f-6b5b-4adb-b5be-55f902a6aa17">3</Products>
    <Description0 xmlns="85bc2e3f-6b5b-4adb-b5be-55f902a6aa17" xsi:nil="true"/>
    <Last_x0020_modification_x0020_of_x0020_Document xmlns="85bc2e3f-6b5b-4adb-b5be-55f902a6aa17">04_2026</Last_x0020_modification_x0020_of_x0020_Document>
    <Language xmlns="85bc2e3f-6b5b-4adb-b5be-55f902a6aa17">5</Language>
    <What_x0027_s_x0020_new xmlns="85bc2e3f-6b5b-4adb-b5be-55f902a6aa17" xsi:nil="true"/>
    <Publish_to_Library_App xmlns="85bc2e3f-6b5b-4adb-b5be-55f902a6aa17" xsi:nil="true"/>
    <LibraryAppDocTypes xmlns="85bc2e3f-6b5b-4adb-b5be-55f902a6aa17" xsi:nil="true"/>
    <AppNrOfLikes xmlns="85bc2e3f-6b5b-4adb-b5be-55f902a6aa17" xsi:nil="true"/>
    <DocumentID xmlns="85bc2e3f-6b5b-4adb-b5be-55f902a6aa17" xsi:nil="true"/>
    <Type_x0020_of_x0020_Document xmlns="85bc2e3f-6b5b-4adb-b5be-55f902a6aa17">Technical Documents</Type_x0020_of_x0020_Document>
    <Publish_x0020_on_x0020_Internet xmlns="85bc2e3f-6b5b-4adb-b5be-55f902a6aa17">1</Publish_x0020_on_x0020_Internet>
    <Product_x0020_Groups xmlns="85bc2e3f-6b5b-4adb-b5be-55f902a6aa17">2</Product_x0020_Groups>
    <Document_x0020_Type xmlns="85bc2e3f-6b5b-4adb-b5be-55f902a6aa17">11</Document_x0020_Type>
    <AppNrOfComments xmlns="85bc2e3f-6b5b-4adb-b5be-55f902a6aa17" xsi:nil="true"/>
    <Thumbnail xmlns="85bc2e3f-6b5b-4adb-b5be-55f902a6aa17" xsi:nil="true"/>
  </documentManagement>
</p:properties>
</file>

<file path=customXml/itemProps1.xml><?xml version="1.0" encoding="utf-8"?>
<ds:datastoreItem xmlns:ds="http://schemas.openxmlformats.org/officeDocument/2006/customXml" ds:itemID="{94123435-820F-4F91-B445-546DDD344E24}"/>
</file>

<file path=customXml/itemProps2.xml><?xml version="1.0" encoding="utf-8"?>
<ds:datastoreItem xmlns:ds="http://schemas.openxmlformats.org/officeDocument/2006/customXml" ds:itemID="{DB5C0BFC-22DB-444F-AE0C-F21F0DADEA8C}"/>
</file>

<file path=customXml/itemProps3.xml><?xml version="1.0" encoding="utf-8"?>
<ds:datastoreItem xmlns:ds="http://schemas.openxmlformats.org/officeDocument/2006/customXml" ds:itemID="{B01B072E-68AA-428B-8E52-1B0289B970E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Trimoterm FTV HL - Cutting List</dc:title>
  <dc:subject/>
  <dc:creator>Šantavec Miha</dc:creator>
  <cp:keywords>insulated panel, sandwich panel, fireproof panel</cp:keywords>
  <dc:description/>
  <cp:lastModifiedBy>Mitja Vovko</cp:lastModifiedBy>
  <cp:revision/>
  <dcterms:created xsi:type="dcterms:W3CDTF">2022-02-01T10:32:30Z</dcterms:created>
  <dcterms:modified xsi:type="dcterms:W3CDTF">2026-04-15T13:48:10Z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0x01010067BFBE970785754592FD968FC566A125</vt:lpwstr>
  </property>
  <property fmtid="{D5CDD505-2E9C-101B-9397-08002B2CF9AE}" pid="3" name="MediaServiceImageTags">
    <vt:lpwstr/>
  </property>
</Properties>
</file>